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_FilterDatabase" localSheetId="0" hidden="1">'ΟΜΑΔΑ 3η'!$A$11:$AD$22</definedName>
    <definedName name="_xlnm.Print_Area" localSheetId="0">'ΟΜΑΔΑ 3η'!$A$1:$AD$22</definedName>
  </definedNames>
  <calcPr fullCalcOnLoad="1"/>
</workbook>
</file>

<file path=xl/sharedStrings.xml><?xml version="1.0" encoding="utf-8"?>
<sst xmlns="http://schemas.openxmlformats.org/spreadsheetml/2006/main" count="130" uniqueCount="80">
  <si>
    <t>ΣΥΝΟΛΙΚΟΣ ΠΡΟΫΠΟΛΟΓΙΣΜΟΣ ΜΕ ΤΑ ΔΙΚΑΙΩΜΑΤΑ ΠΡΟΑΙΡΕΣΗΣ ΜΕ ΦΠΑ (€)</t>
  </si>
  <si>
    <t>ΣΥΝΟΛΙΚΑ ΕΜΦΟΡΤΑ ΧΙΛΙΟΜΕΤΡΑ ΑΠΛΗΣ ΔΙΑΔΡΟΜΗΣ</t>
  </si>
  <si>
    <t>ΣΥΝΟΛΙΚΑ ΕΜΦΟΡΤΑ ΧΙΛΙΟΜΕΤΡΑ ΔΙΠΛΗΣ ΔΙΑΔΡΟΜΗΣ</t>
  </si>
  <si>
    <t xml:space="preserve">Τιμή Διπλού Τιμολογίου Υπολογισμού = 1,05€ 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</si>
  <si>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</si>
  <si>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>ΑΡΙΘΜΟΣ ΜΕΤΑΦΕΡΟΜΕΝΩΝ ΜΑΘΗΤΩΝ</t>
  </si>
  <si>
    <t>ΚΟΣΤΟΣ ΔΡΟΜΟΛΟΓΟΥ ΣΥΜΦΩΝΑ ΜΕ ΤΗΝ 24001/2013 ΚΥΑ  -  ΧΩΡΙΣ ΦΠΑ (€)</t>
  </si>
  <si>
    <t>ΣΥΝΟΛΙΚΟ ΚΟΣΤΟΣ ΔΡΟΜΟΛΟΓΙΟΥ ΜΕ ΦΠΑ (€)</t>
  </si>
  <si>
    <t>Α/Α</t>
  </si>
  <si>
    <t>ΤΑΞΙ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</si>
  <si>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</si>
  <si>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</si>
  <si>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</si>
  <si>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</si>
  <si>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</si>
  <si>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</si>
  <si>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</si>
  <si>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</si>
  <si>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</si>
  <si>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</si>
  <si>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</si>
  <si>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</si>
  <si>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</si>
  <si>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ΓΥΜΝΑΣΙΟ</t>
  </si>
  <si>
    <t>ΑΙΓΙΑΛΕΙΑΣ</t>
  </si>
  <si>
    <t>6ο ΔΗΜΟΤΙΚΟ ΣΧΟΛΕΙΟ ΑΙΓΙΟΥ</t>
  </si>
  <si>
    <t>ΔΗΜΟΤΙΚΟ</t>
  </si>
  <si>
    <t>ΔΗΜΟΤΙΚΟ ΣΧΟΛΕΙΟ ΡΟΔΟΔΑΦΝΗΣ</t>
  </si>
  <si>
    <t>ΔΗΜΟΤΙΚΟ ΣΧΟΛΕΙΟ ΚΑΜΑΡΩΝ</t>
  </si>
  <si>
    <t>ΟΝΟΜΑΣΙΑ  ΕΞΥΠΗΡΕΤΟΥΜΕΝΩΝ  ΣΧΟΛΕΙΩΝ</t>
  </si>
  <si>
    <t>ΑΠΛΗ (1)    ή    ΔΙΠΛΗ ΔΙΑΔΡΟΜΗ (2)</t>
  </si>
  <si>
    <t>ΦΠΑ (€)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</si>
  <si>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</si>
  <si>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</si>
  <si>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</si>
  <si>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</si>
  <si>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</si>
  <si>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</si>
  <si>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</si>
  <si>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</si>
  <si>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Β΄ΘΜΙΑ</t>
  </si>
  <si>
    <t>Α΄ΘΜΙΑ</t>
  </si>
  <si>
    <t>ΤΥΠΟΣ  ΣΧΟΛΕΙΟΥ  (ΔΗΜΟΤΙΚΟ - ΓΥΜΝΑΣΙΟ - ΛΥΚΕΙΟ - ΕΙΔΙΚΟ ΣΧΟΛΕΙΟ)</t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</si>
  <si>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</si>
  <si>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</si>
  <si>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ΑΙΓΙΑΛΕΙΑΣ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</si>
  <si>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</si>
  <si>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</si>
  <si>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ΤΜΗΜΑ 4</t>
  </si>
  <si>
    <t>ΩΡΑ ΠΡΟΣΕΛΕΥΣΗΣ ΜΑΘΗΤΩΝ</t>
  </si>
  <si>
    <t>ΩΡΑ ΑΠΟΧΩΡΗΣΗΣ ΜΑΘΗΤΩΝ</t>
  </si>
  <si>
    <t>ΠΑΡΑΤΗΡΗΣΕΙΣ</t>
  </si>
  <si>
    <t>ΣΕΛΙΝΟΥΝΤΑ - ΠΑΛΑΙΟΚΑΜΑΡΕΣ - 6ο ΔΗΜΟΤΙΚΟ ΣΧΟΛΕΙΟ ΑΙΓΙΟΥ</t>
  </si>
  <si>
    <t>ΓΥΜΝΑΣΙΟ ΔΙΑΚΟΠΤΟΥ</t>
  </si>
  <si>
    <t>ΚΕΡΥΝΕΙΑ (ΓΑΡΔΕΝΑ) - Π.Ε.Ο. (ΕΛΙΚΗ, ΣΤΑΣΗ ΠΕΤΑΛΟΥΔΑ)</t>
  </si>
  <si>
    <t>ΕΠΙΒΙΒΑΣΗ ΣΤΟ ΔΡΟΜΟΛΟΓΙΟ ΛΕΩΦΟΡΕΙΟΥ ΜΕ ΚΩΔΙΚΟ Υ-7</t>
  </si>
  <si>
    <t>ΔΗΜΟΤΙΚΟ ΣΧΟΛΕΙΟ ΚΑΜΑΡΩΝ - ΣΑΡΚΟΥΝΑΣ</t>
  </si>
  <si>
    <t>ΜΑΘΗΤΗΣ ΜΕ ΠΡΟΒΛΗΜΑ ΥΓΕΙΑΣ</t>
  </si>
  <si>
    <t>ΣΧΟΛΕΙΟ - ΡΟΔΟΔΑΦΝΗ</t>
  </si>
  <si>
    <t>ΑΓΙΟΣ ΚΩΝΣΤΑΝΤΙΝΟΣ - ΣΧΟΛΕΙΟ</t>
  </si>
  <si>
    <r>
      <t xml:space="preserve">ΑΝΤΙΚΑΘΙΣΤΑ ΤΟ </t>
    </r>
    <r>
      <rPr>
        <b/>
        <sz val="6"/>
        <rFont val="Arial"/>
        <family val="2"/>
      </rPr>
      <t>ΑΥ-73</t>
    </r>
    <r>
      <rPr>
        <sz val="6"/>
        <rFont val="Arial"/>
        <family val="2"/>
      </rPr>
      <t xml:space="preserve"> ΜΟΝΟ ΔΡΟΜΟΛΟΓΙΟ ΣΕ ΔΙΠΛΟ</t>
    </r>
  </si>
  <si>
    <t>ΣΥΝΟΛΟ</t>
  </si>
  <si>
    <t>ΑΝ-307</t>
  </si>
  <si>
    <t>ΑΝ-308</t>
  </si>
  <si>
    <t>ΑΝ-309</t>
  </si>
  <si>
    <t>ΑΝ-310</t>
  </si>
  <si>
    <t>ΑΝ-311</t>
  </si>
  <si>
    <t>ΑΝ-312</t>
  </si>
  <si>
    <t>ΑΥ-54</t>
  </si>
  <si>
    <t>ΛΟΓΓΟΣ ΑΙΓΙΑΛΕΙΑΣ - ΔΗΜΟΤΙΚΟ ΣΧΟΛΕΙΟ ΚΑΜΑΡΩΝ</t>
  </si>
  <si>
    <t>ΑΥ-55</t>
  </si>
  <si>
    <t>ΑΝ-314</t>
  </si>
  <si>
    <t>ΑΝ-315</t>
  </si>
  <si>
    <t>ΝΙΚΟΛΕΪΚΑ (ΘΕΣΗ ΔΑΣΟΣ) - ΣΧΟΛΕΙΟ ΕΛΙΚΗΣ - 6ο ΔΗΜΟΤΙΚΟ ΣΧΟΛΕΙΟ ΕΛΙΚΗΣ</t>
  </si>
  <si>
    <t>ΤΜΗΜΑ ΕΝΤΑΞΗΣ</t>
  </si>
  <si>
    <t xml:space="preserve">ΠΑΡΑΤΗΡΗΣΕΙΣ: </t>
  </si>
  <si>
    <t>ΔΗΜΟΤΙΚΟ ΣΧΟΛΕΙΟ ΔΙΑΚΟΠΤΟΥ - ΝΗΠΙΑΓΩΓΕΙΟ ΔΙΑΚΟΠΤΟΥ</t>
  </si>
  <si>
    <t>ΣΧΟΛΕΙΑ - ΖΑΧΛΩΡΙΤΙΚΑ - ΤΡΑΠΕΖΑ</t>
  </si>
  <si>
    <r>
      <t xml:space="preserve">ΠΡΟΚΥΠΤΕΙ ΩΣ ΣΥΓΧΩΝΕΥΣΗ &amp; ΑΝΤΙΚΑΤΑΣΤΑΣΗ ΤΟΥ </t>
    </r>
    <r>
      <rPr>
        <b/>
        <sz val="6"/>
        <rFont val="Arial"/>
        <family val="2"/>
      </rPr>
      <t>ΑΝ-233</t>
    </r>
  </si>
  <si>
    <r>
      <t xml:space="preserve">1) </t>
    </r>
    <r>
      <rPr>
        <sz val="10"/>
        <rFont val="Arial"/>
        <family val="2"/>
      </rPr>
      <t xml:space="preserve">Το δρομολόγιο με </t>
    </r>
    <r>
      <rPr>
        <b/>
        <sz val="10"/>
        <rFont val="Arial"/>
        <family val="2"/>
      </rPr>
      <t>Α/Α=1</t>
    </r>
    <r>
      <rPr>
        <sz val="10"/>
        <rFont val="Arial"/>
        <family val="2"/>
      </rPr>
      <t xml:space="preserve"> τροποποιεί το δρομολόγιο ΑΥ-73 που ανατέθηκε στην υπ' αριθμ. 891/2014 απόφαση της οικονομικής επιτροπής. 2) Το δρομολόγιο με </t>
    </r>
    <r>
      <rPr>
        <b/>
        <sz val="10"/>
        <rFont val="Arial"/>
        <family val="2"/>
      </rPr>
      <t>Α/Α=4</t>
    </r>
    <r>
      <rPr>
        <sz val="10"/>
        <rFont val="Arial"/>
        <family val="2"/>
      </rPr>
      <t xml:space="preserve"> συγχωνεύεται και αντικαθιστά το δρομολόγιο ΑΝ-233 που ανατέθηκε στην υπ' αριθμ. 891/2014 απόφαση της οικονομικής επιτροπής. </t>
    </r>
    <r>
      <rPr>
        <b/>
        <sz val="10"/>
        <rFont val="Arial"/>
        <family val="2"/>
      </rPr>
      <t xml:space="preserve">3) </t>
    </r>
    <r>
      <rPr>
        <sz val="10"/>
        <rFont val="Arial"/>
        <family val="2"/>
      </rPr>
      <t xml:space="preserve">Τα </t>
    </r>
    <r>
      <rPr>
        <b/>
        <sz val="10"/>
        <rFont val="Arial"/>
        <family val="2"/>
      </rPr>
      <t xml:space="preserve">Λοιπά </t>
    </r>
    <r>
      <rPr>
        <sz val="10"/>
        <rFont val="Arial"/>
        <family val="2"/>
      </rPr>
      <t>δρομολόγια είναι Νέα.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</si>
</sst>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  <numFmt numFmtId="174" formatCode="[$-408]h:mm:ss\ AM/PM"/>
  </numFmts>
  <fonts count="3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81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2" fillId="0" borderId="0" xfId="33" applyFont="1" applyAlignment="1">
      <alignment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wrapText="1"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4" fontId="21" fillId="0" borderId="0" xfId="33" applyNumberFormat="1" applyFont="1" applyAlignment="1">
      <alignment horizontal="center" vertical="center" wrapText="1"/>
      <protection/>
    </xf>
    <xf numFmtId="4" fontId="22" fillId="0" borderId="0" xfId="33" applyNumberFormat="1" applyFont="1" applyAlignment="1">
      <alignment horizontal="center" vertical="center" wrapText="1"/>
      <protection/>
    </xf>
    <xf numFmtId="4" fontId="21" fillId="24" borderId="10" xfId="33" applyNumberFormat="1" applyFont="1" applyFill="1" applyBorder="1" applyAlignment="1">
      <alignment horizontal="center" vertical="center" textRotation="90" wrapText="1"/>
      <protection/>
    </xf>
    <xf numFmtId="4" fontId="25" fillId="24" borderId="10" xfId="33" applyNumberFormat="1" applyFont="1" applyFill="1" applyBorder="1" applyAlignment="1">
      <alignment horizontal="center" vertical="center" textRotation="90" wrapText="1"/>
      <protection/>
    </xf>
    <xf numFmtId="4" fontId="25" fillId="0" borderId="10" xfId="33" applyNumberFormat="1" applyFont="1" applyFill="1" applyBorder="1" applyAlignment="1">
      <alignment horizontal="center" vertical="center" wrapText="1"/>
      <protection/>
    </xf>
    <xf numFmtId="4" fontId="25" fillId="0" borderId="10" xfId="33" applyNumberFormat="1" applyFont="1" applyFill="1" applyBorder="1" applyAlignment="1">
      <alignment horizontal="center" vertical="center" wrapText="1"/>
      <protection/>
    </xf>
    <xf numFmtId="4" fontId="21" fillId="0" borderId="10" xfId="0" applyNumberFormat="1" applyFont="1" applyFill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164" fontId="21" fillId="0" borderId="10" xfId="33" applyNumberFormat="1" applyFont="1" applyFill="1" applyBorder="1" applyAlignment="1">
      <alignment horizontal="center" vertical="center" wrapText="1"/>
      <protection/>
    </xf>
    <xf numFmtId="171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wrapText="1"/>
    </xf>
    <xf numFmtId="20" fontId="21" fillId="0" borderId="10" xfId="0" applyNumberFormat="1" applyFont="1" applyFill="1" applyBorder="1" applyAlignment="1">
      <alignment horizontal="center" wrapText="1"/>
    </xf>
    <xf numFmtId="2" fontId="21" fillId="21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20" fontId="21" fillId="0" borderId="10" xfId="33" applyNumberFormat="1" applyFont="1" applyFill="1" applyBorder="1" applyAlignment="1">
      <alignment horizontal="center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5" fillId="0" borderId="11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5" fillId="24" borderId="11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4" fontId="21" fillId="24" borderId="10" xfId="33" applyNumberFormat="1" applyFont="1" applyFill="1" applyBorder="1" applyAlignment="1">
      <alignment horizontal="center"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0" fontId="21" fillId="24" borderId="11" xfId="33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3" fillId="21" borderId="12" xfId="33" applyFont="1" applyFill="1" applyBorder="1" applyAlignment="1">
      <alignment horizontal="center" vertical="center" wrapText="1"/>
      <protection/>
    </xf>
    <xf numFmtId="0" fontId="23" fillId="21" borderId="13" xfId="33" applyFont="1" applyFill="1" applyBorder="1" applyAlignment="1">
      <alignment horizontal="center" vertical="center" wrapText="1"/>
      <protection/>
    </xf>
    <xf numFmtId="0" fontId="23" fillId="21" borderId="14" xfId="33" applyFont="1" applyFill="1" applyBorder="1" applyAlignment="1">
      <alignment horizontal="center" vertical="center" wrapText="1"/>
      <protection/>
    </xf>
    <xf numFmtId="0" fontId="25" fillId="21" borderId="11" xfId="33" applyNumberFormat="1" applyFont="1" applyFill="1" applyBorder="1" applyAlignment="1">
      <alignment horizontal="center" vertical="center" textRotation="90" wrapText="1"/>
      <protection/>
    </xf>
    <xf numFmtId="0" fontId="25" fillId="21" borderId="10" xfId="33" applyNumberFormat="1" applyFont="1" applyFill="1" applyBorder="1" applyAlignment="1">
      <alignment horizontal="center" vertical="center" textRotation="90" wrapText="1"/>
      <protection/>
    </xf>
    <xf numFmtId="0" fontId="25" fillId="0" borderId="11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3" fillId="24" borderId="15" xfId="33" applyFont="1" applyFill="1" applyBorder="1" applyAlignment="1">
      <alignment horizontal="center" vertical="center" wrapText="1"/>
      <protection/>
    </xf>
    <xf numFmtId="0" fontId="23" fillId="24" borderId="16" xfId="33" applyFont="1" applyFill="1" applyBorder="1" applyAlignment="1">
      <alignment horizontal="center" vertical="center" wrapText="1"/>
      <protection/>
    </xf>
    <xf numFmtId="0" fontId="23" fillId="24" borderId="11" xfId="33" applyFont="1" applyFill="1" applyBorder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33" applyFont="1" applyAlignment="1">
      <alignment vertical="center" wrapText="1"/>
      <protection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4" fontId="22" fillId="0" borderId="0" xfId="33" applyNumberFormat="1" applyFont="1" applyBorder="1" applyAlignment="1">
      <alignment horizontal="center" vertical="center" wrapText="1"/>
      <protection/>
    </xf>
    <xf numFmtId="0" fontId="22" fillId="0" borderId="0" xfId="33" applyFont="1" applyBorder="1" applyAlignment="1">
      <alignment horizontal="center" vertical="center" wrapText="1"/>
      <protection/>
    </xf>
    <xf numFmtId="0" fontId="25" fillId="24" borderId="16" xfId="33" applyFont="1" applyFill="1" applyBorder="1" applyAlignment="1">
      <alignment horizontal="center" vertical="center" textRotation="90" wrapText="1"/>
      <protection/>
    </xf>
    <xf numFmtId="4" fontId="25" fillId="0" borderId="11" xfId="33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5" fillId="0" borderId="16" xfId="33" applyFont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11" xfId="33" applyNumberFormat="1" applyFont="1" applyFill="1" applyBorder="1" applyAlignment="1">
      <alignment horizontal="center" vertical="center" textRotation="90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  <xf numFmtId="0" fontId="21" fillId="24" borderId="16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295275</xdr:colOff>
      <xdr:row>0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390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="150" zoomScaleNormal="150" workbookViewId="0" topLeftCell="A10">
      <selection activeCell="F31" sqref="F31"/>
    </sheetView>
  </sheetViews>
  <sheetFormatPr defaultColWidth="9.140625" defaultRowHeight="12.75"/>
  <cols>
    <col min="1" max="1" width="3.8515625" style="4" customWidth="1"/>
    <col min="2" max="2" width="5.28125" style="4" customWidth="1"/>
    <col min="3" max="3" width="5.7109375" style="18" customWidth="1"/>
    <col min="4" max="4" width="7.57421875" style="18" customWidth="1"/>
    <col min="5" max="5" width="12.57421875" style="18" customWidth="1"/>
    <col min="6" max="6" width="7.7109375" style="4" customWidth="1"/>
    <col min="7" max="7" width="27.28125" style="15" customWidth="1"/>
    <col min="8" max="8" width="4.57421875" style="18" customWidth="1"/>
    <col min="9" max="9" width="4.140625" style="18" customWidth="1"/>
    <col min="10" max="10" width="4.421875" style="18" customWidth="1"/>
    <col min="11" max="11" width="5.421875" style="4" customWidth="1"/>
    <col min="12" max="12" width="5.28125" style="4" customWidth="1"/>
    <col min="13" max="14" width="3.7109375" style="26" bestFit="1" customWidth="1"/>
    <col min="15" max="15" width="3.8515625" style="26" bestFit="1" customWidth="1"/>
    <col min="16" max="18" width="3.7109375" style="26" bestFit="1" customWidth="1"/>
    <col min="19" max="19" width="3.8515625" style="18" customWidth="1"/>
    <col min="20" max="20" width="6.00390625" style="4" customWidth="1"/>
    <col min="21" max="21" width="7.00390625" style="16" customWidth="1"/>
    <col min="22" max="23" width="6.421875" style="4" customWidth="1"/>
    <col min="24" max="24" width="7.28125" style="4" customWidth="1"/>
    <col min="25" max="25" width="8.28125" style="4" customWidth="1"/>
    <col min="26" max="26" width="4.00390625" style="4" customWidth="1"/>
    <col min="27" max="27" width="6.7109375" style="4" customWidth="1"/>
    <col min="28" max="28" width="7.28125" style="4" customWidth="1"/>
    <col min="29" max="29" width="8.57421875" style="4" customWidth="1"/>
    <col min="30" max="30" width="18.57421875" style="18" customWidth="1"/>
    <col min="31" max="16384" width="9.140625" style="4" customWidth="1"/>
  </cols>
  <sheetData>
    <row r="1" spans="1:27" ht="39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6" t="s">
        <v>48</v>
      </c>
      <c r="L1" s="67"/>
      <c r="M1" s="67"/>
      <c r="N1" s="68"/>
      <c r="O1" s="19"/>
      <c r="P1" s="19"/>
      <c r="Q1" s="19"/>
      <c r="R1" s="64"/>
      <c r="S1" s="64"/>
      <c r="T1" s="64"/>
      <c r="U1" s="64"/>
      <c r="V1" s="64"/>
      <c r="W1" s="64"/>
      <c r="X1" s="64"/>
      <c r="Y1" s="64"/>
      <c r="Z1" s="64"/>
      <c r="AA1" s="2"/>
    </row>
    <row r="2" spans="1:27" ht="12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"/>
      <c r="L2" s="5"/>
      <c r="M2" s="20"/>
      <c r="N2" s="19"/>
      <c r="O2" s="19"/>
      <c r="P2" s="19"/>
      <c r="Q2" s="19"/>
      <c r="R2" s="64"/>
      <c r="S2" s="64"/>
      <c r="T2" s="64"/>
      <c r="U2" s="64"/>
      <c r="V2" s="64"/>
      <c r="W2" s="64"/>
      <c r="X2" s="64"/>
      <c r="Y2" s="64"/>
      <c r="Z2" s="64"/>
      <c r="AA2" s="3"/>
    </row>
    <row r="3" spans="1:27" ht="10.5" customHeight="1">
      <c r="A3" s="51" t="s">
        <v>15</v>
      </c>
      <c r="B3" s="51"/>
      <c r="C3" s="51"/>
      <c r="D3" s="51"/>
      <c r="E3" s="51"/>
      <c r="F3" s="51"/>
      <c r="G3" s="51"/>
      <c r="H3" s="51"/>
      <c r="I3" s="51"/>
      <c r="J3" s="51"/>
      <c r="K3" s="5"/>
      <c r="L3" s="5"/>
      <c r="M3" s="20"/>
      <c r="N3" s="19"/>
      <c r="O3" s="19"/>
      <c r="P3" s="19"/>
      <c r="Q3" s="19"/>
      <c r="R3" s="64" t="s">
        <v>3</v>
      </c>
      <c r="S3" s="64"/>
      <c r="T3" s="64"/>
      <c r="U3" s="64"/>
      <c r="V3" s="64"/>
      <c r="W3" s="64"/>
      <c r="X3" s="64"/>
      <c r="Y3" s="64"/>
      <c r="Z3" s="64"/>
      <c r="AA3" s="6"/>
    </row>
    <row r="4" spans="1:27" ht="11.25" customHeight="1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"/>
      <c r="L4" s="5"/>
      <c r="M4" s="20"/>
      <c r="N4" s="19"/>
      <c r="O4" s="19"/>
      <c r="P4" s="19"/>
      <c r="Q4" s="19"/>
      <c r="R4" s="69"/>
      <c r="S4" s="70"/>
      <c r="T4" s="70"/>
      <c r="U4" s="70"/>
      <c r="V4" s="70"/>
      <c r="W4" s="70"/>
      <c r="X4" s="70"/>
      <c r="Y4" s="70"/>
      <c r="Z4" s="70"/>
      <c r="AA4" s="2"/>
    </row>
    <row r="5" spans="1:27" ht="9.75" customHeight="1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"/>
      <c r="L5" s="5"/>
      <c r="M5" s="20"/>
      <c r="N5" s="19"/>
      <c r="O5" s="19"/>
      <c r="P5" s="19"/>
      <c r="Q5" s="19"/>
      <c r="R5" s="20"/>
      <c r="S5" s="1"/>
      <c r="T5" s="1"/>
      <c r="U5" s="7"/>
      <c r="V5" s="1"/>
      <c r="W5" s="1"/>
      <c r="X5" s="2"/>
      <c r="Y5" s="2"/>
      <c r="Z5" s="2"/>
      <c r="AA5" s="2"/>
    </row>
    <row r="7" spans="1:30" ht="21.75" customHeight="1">
      <c r="A7" s="54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6"/>
    </row>
    <row r="8" spans="1:30" ht="21.75" customHeight="1">
      <c r="A8" s="54" t="s">
        <v>45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6"/>
    </row>
    <row r="9" spans="1:30" ht="15" customHeight="1">
      <c r="A9" s="52" t="s">
        <v>8</v>
      </c>
      <c r="B9" s="46" t="s">
        <v>34</v>
      </c>
      <c r="C9" s="75" t="s">
        <v>39</v>
      </c>
      <c r="D9" s="46" t="s">
        <v>42</v>
      </c>
      <c r="E9" s="46" t="s">
        <v>29</v>
      </c>
      <c r="F9" s="46" t="s">
        <v>19</v>
      </c>
      <c r="G9" s="80" t="s">
        <v>18</v>
      </c>
      <c r="H9" s="46" t="s">
        <v>49</v>
      </c>
      <c r="I9" s="46" t="s">
        <v>50</v>
      </c>
      <c r="J9" s="46" t="s">
        <v>5</v>
      </c>
      <c r="K9" s="46" t="s">
        <v>1</v>
      </c>
      <c r="L9" s="46" t="s">
        <v>2</v>
      </c>
      <c r="M9" s="72" t="s">
        <v>13</v>
      </c>
      <c r="N9" s="72"/>
      <c r="O9" s="72"/>
      <c r="P9" s="72"/>
      <c r="Q9" s="72"/>
      <c r="R9" s="72"/>
      <c r="S9" s="59" t="s">
        <v>30</v>
      </c>
      <c r="T9" s="78" t="s">
        <v>47</v>
      </c>
      <c r="U9" s="57" t="s">
        <v>6</v>
      </c>
      <c r="V9" s="48" t="s">
        <v>31</v>
      </c>
      <c r="W9" s="48" t="s">
        <v>7</v>
      </c>
      <c r="X9" s="48" t="s">
        <v>43</v>
      </c>
      <c r="Y9" s="48" t="s">
        <v>44</v>
      </c>
      <c r="Z9" s="71" t="s">
        <v>37</v>
      </c>
      <c r="AA9" s="48" t="s">
        <v>36</v>
      </c>
      <c r="AB9" s="48" t="s">
        <v>46</v>
      </c>
      <c r="AC9" s="48" t="s">
        <v>0</v>
      </c>
      <c r="AD9" s="61" t="s">
        <v>51</v>
      </c>
    </row>
    <row r="10" spans="1:30" ht="25.5" customHeight="1">
      <c r="A10" s="53"/>
      <c r="B10" s="47"/>
      <c r="C10" s="75"/>
      <c r="D10" s="47"/>
      <c r="E10" s="47"/>
      <c r="F10" s="47"/>
      <c r="G10" s="80"/>
      <c r="H10" s="47"/>
      <c r="I10" s="47"/>
      <c r="J10" s="47"/>
      <c r="K10" s="47"/>
      <c r="L10" s="47"/>
      <c r="M10" s="50" t="s">
        <v>10</v>
      </c>
      <c r="N10" s="50"/>
      <c r="O10" s="50" t="s">
        <v>11</v>
      </c>
      <c r="P10" s="50"/>
      <c r="Q10" s="50" t="s">
        <v>12</v>
      </c>
      <c r="R10" s="50"/>
      <c r="S10" s="60"/>
      <c r="T10" s="79"/>
      <c r="U10" s="58"/>
      <c r="V10" s="49"/>
      <c r="W10" s="49"/>
      <c r="X10" s="49"/>
      <c r="Y10" s="49"/>
      <c r="Z10" s="71"/>
      <c r="AA10" s="49"/>
      <c r="AB10" s="49"/>
      <c r="AC10" s="49"/>
      <c r="AD10" s="62"/>
    </row>
    <row r="11" spans="1:30" ht="42.75" customHeight="1">
      <c r="A11" s="53"/>
      <c r="B11" s="47"/>
      <c r="C11" s="46"/>
      <c r="D11" s="47"/>
      <c r="E11" s="47"/>
      <c r="F11" s="47"/>
      <c r="G11" s="52"/>
      <c r="H11" s="47"/>
      <c r="I11" s="47"/>
      <c r="J11" s="47"/>
      <c r="K11" s="47"/>
      <c r="L11" s="47"/>
      <c r="M11" s="21" t="s">
        <v>32</v>
      </c>
      <c r="N11" s="22" t="s">
        <v>20</v>
      </c>
      <c r="O11" s="21" t="s">
        <v>33</v>
      </c>
      <c r="P11" s="22" t="s">
        <v>21</v>
      </c>
      <c r="Q11" s="21" t="s">
        <v>35</v>
      </c>
      <c r="R11" s="22" t="s">
        <v>22</v>
      </c>
      <c r="S11" s="60"/>
      <c r="T11" s="79"/>
      <c r="U11" s="58"/>
      <c r="V11" s="49"/>
      <c r="W11" s="49"/>
      <c r="X11" s="49"/>
      <c r="Y11" s="49"/>
      <c r="Z11" s="48"/>
      <c r="AA11" s="49"/>
      <c r="AB11" s="49"/>
      <c r="AC11" s="49"/>
      <c r="AD11" s="63"/>
    </row>
    <row r="12" spans="1:30" s="13" customFormat="1" ht="16.5">
      <c r="A12" s="17">
        <v>1</v>
      </c>
      <c r="B12" s="8" t="s">
        <v>62</v>
      </c>
      <c r="C12" s="8" t="s">
        <v>41</v>
      </c>
      <c r="D12" s="9" t="s">
        <v>26</v>
      </c>
      <c r="E12" s="9" t="s">
        <v>25</v>
      </c>
      <c r="F12" s="8" t="s">
        <v>24</v>
      </c>
      <c r="G12" s="10" t="s">
        <v>52</v>
      </c>
      <c r="H12" s="27">
        <v>0.34027777777777773</v>
      </c>
      <c r="I12" s="27">
        <v>0.6770833333333334</v>
      </c>
      <c r="J12" s="9">
        <v>4</v>
      </c>
      <c r="K12" s="11">
        <f aca="true" t="shared" si="0" ref="K12:K21">M12+N12+O12+P12+Q12+R12</f>
        <v>4.3</v>
      </c>
      <c r="L12" s="11">
        <f>K12*S12</f>
        <v>8.6</v>
      </c>
      <c r="M12" s="23"/>
      <c r="N12" s="23"/>
      <c r="O12" s="23">
        <v>4.3</v>
      </c>
      <c r="P12" s="23"/>
      <c r="Q12" s="23"/>
      <c r="R12" s="23"/>
      <c r="S12" s="9">
        <v>2</v>
      </c>
      <c r="T12" s="12"/>
      <c r="U12" s="36">
        <f aca="true" t="shared" si="1" ref="U12:U21">ROUND(((((1.1*M12+1.2*N12+0.9*O12+1*P12+1.1*Q12+1.2*R12))+7)*1.05)*S12,2)</f>
        <v>22.83</v>
      </c>
      <c r="V12" s="28">
        <f aca="true" t="shared" si="2" ref="V12:V21">ROUND(U12*13/100,2)</f>
        <v>2.97</v>
      </c>
      <c r="W12" s="28">
        <f aca="true" t="shared" si="3" ref="W12:W21">U12+V12</f>
        <v>25.799999999999997</v>
      </c>
      <c r="X12" s="29">
        <v>55</v>
      </c>
      <c r="Y12" s="14">
        <f aca="true" t="shared" si="4" ref="Y12:Y21">ROUND(W12*X12,2)</f>
        <v>1419</v>
      </c>
      <c r="Z12" s="14" t="s">
        <v>38</v>
      </c>
      <c r="AA12" s="14" t="s">
        <v>9</v>
      </c>
      <c r="AB12" s="14"/>
      <c r="AC12" s="14">
        <f aca="true" t="shared" si="5" ref="AC12:AC21">Y12+AB12</f>
        <v>1419</v>
      </c>
      <c r="AD12" s="30" t="s">
        <v>60</v>
      </c>
    </row>
    <row r="13" spans="1:30" s="13" customFormat="1" ht="16.5">
      <c r="A13" s="17">
        <v>2</v>
      </c>
      <c r="B13" s="8" t="s">
        <v>72</v>
      </c>
      <c r="C13" s="8" t="s">
        <v>41</v>
      </c>
      <c r="D13" s="9" t="s">
        <v>26</v>
      </c>
      <c r="E13" s="9" t="s">
        <v>25</v>
      </c>
      <c r="F13" s="9" t="s">
        <v>24</v>
      </c>
      <c r="G13" s="10" t="s">
        <v>73</v>
      </c>
      <c r="H13" s="27">
        <v>0.34375</v>
      </c>
      <c r="I13" s="27">
        <v>0.517361111111111</v>
      </c>
      <c r="J13" s="8">
        <v>2</v>
      </c>
      <c r="K13" s="11">
        <f t="shared" si="0"/>
        <v>7.7</v>
      </c>
      <c r="L13" s="11">
        <f>K13*S13</f>
        <v>15.4</v>
      </c>
      <c r="M13" s="23"/>
      <c r="N13" s="23"/>
      <c r="O13" s="23">
        <v>7.7</v>
      </c>
      <c r="P13" s="23"/>
      <c r="Q13" s="23"/>
      <c r="R13" s="23"/>
      <c r="S13" s="9">
        <v>2</v>
      </c>
      <c r="T13" s="12"/>
      <c r="U13" s="36">
        <f t="shared" si="1"/>
        <v>29.25</v>
      </c>
      <c r="V13" s="28">
        <f t="shared" si="2"/>
        <v>3.8</v>
      </c>
      <c r="W13" s="28">
        <f t="shared" si="3"/>
        <v>33.05</v>
      </c>
      <c r="X13" s="29">
        <v>55</v>
      </c>
      <c r="Y13" s="14">
        <f t="shared" si="4"/>
        <v>1817.75</v>
      </c>
      <c r="Z13" s="14" t="s">
        <v>38</v>
      </c>
      <c r="AA13" s="14" t="s">
        <v>9</v>
      </c>
      <c r="AB13" s="14"/>
      <c r="AC13" s="14">
        <f t="shared" si="5"/>
        <v>1817.75</v>
      </c>
      <c r="AD13" s="30" t="s">
        <v>74</v>
      </c>
    </row>
    <row r="14" spans="1:30" s="32" customFormat="1" ht="16.5">
      <c r="A14" s="17">
        <v>3</v>
      </c>
      <c r="B14" s="8" t="s">
        <v>63</v>
      </c>
      <c r="C14" s="8" t="s">
        <v>40</v>
      </c>
      <c r="D14" s="9" t="s">
        <v>23</v>
      </c>
      <c r="E14" s="9" t="s">
        <v>53</v>
      </c>
      <c r="F14" s="8" t="s">
        <v>24</v>
      </c>
      <c r="G14" s="10" t="s">
        <v>54</v>
      </c>
      <c r="H14" s="27">
        <v>0.3194444444444445</v>
      </c>
      <c r="I14" s="27">
        <v>0.6041666666666666</v>
      </c>
      <c r="J14" s="9">
        <v>2</v>
      </c>
      <c r="K14" s="11">
        <f t="shared" si="0"/>
        <v>3.7</v>
      </c>
      <c r="L14" s="11">
        <f>K14*S14</f>
        <v>7.4</v>
      </c>
      <c r="M14" s="23"/>
      <c r="N14" s="23"/>
      <c r="O14" s="23"/>
      <c r="P14" s="23">
        <v>3.7</v>
      </c>
      <c r="Q14" s="23"/>
      <c r="R14" s="23"/>
      <c r="S14" s="9">
        <v>2</v>
      </c>
      <c r="T14" s="12"/>
      <c r="U14" s="36">
        <f t="shared" si="1"/>
        <v>22.47</v>
      </c>
      <c r="V14" s="28">
        <f t="shared" si="2"/>
        <v>2.92</v>
      </c>
      <c r="W14" s="28">
        <f t="shared" si="3"/>
        <v>25.39</v>
      </c>
      <c r="X14" s="29">
        <v>55</v>
      </c>
      <c r="Y14" s="14">
        <f t="shared" si="4"/>
        <v>1396.45</v>
      </c>
      <c r="Z14" s="14" t="s">
        <v>38</v>
      </c>
      <c r="AA14" s="14" t="s">
        <v>9</v>
      </c>
      <c r="AB14" s="14"/>
      <c r="AC14" s="14">
        <f t="shared" si="5"/>
        <v>1396.45</v>
      </c>
      <c r="AD14" s="30" t="s">
        <v>55</v>
      </c>
    </row>
    <row r="15" spans="1:30" s="13" customFormat="1" ht="33">
      <c r="A15" s="17">
        <v>4</v>
      </c>
      <c r="B15" s="8" t="s">
        <v>64</v>
      </c>
      <c r="C15" s="30" t="s">
        <v>41</v>
      </c>
      <c r="D15" s="30" t="s">
        <v>26</v>
      </c>
      <c r="E15" s="30" t="s">
        <v>76</v>
      </c>
      <c r="F15" s="8" t="s">
        <v>24</v>
      </c>
      <c r="G15" s="34" t="s">
        <v>77</v>
      </c>
      <c r="H15" s="30"/>
      <c r="I15" s="35">
        <v>0.65625</v>
      </c>
      <c r="J15" s="30">
        <v>4</v>
      </c>
      <c r="K15" s="11">
        <f t="shared" si="0"/>
        <v>5.3</v>
      </c>
      <c r="L15" s="11"/>
      <c r="M15" s="25"/>
      <c r="N15" s="25"/>
      <c r="O15" s="25">
        <v>5.3</v>
      </c>
      <c r="P15" s="25"/>
      <c r="Q15" s="25"/>
      <c r="R15" s="25"/>
      <c r="S15" s="30">
        <v>1</v>
      </c>
      <c r="T15" s="33"/>
      <c r="U15" s="36">
        <f t="shared" si="1"/>
        <v>12.36</v>
      </c>
      <c r="V15" s="28">
        <f t="shared" si="2"/>
        <v>1.61</v>
      </c>
      <c r="W15" s="28">
        <f t="shared" si="3"/>
        <v>13.969999999999999</v>
      </c>
      <c r="X15" s="29">
        <v>55</v>
      </c>
      <c r="Y15" s="14">
        <f t="shared" si="4"/>
        <v>768.35</v>
      </c>
      <c r="Z15" s="14" t="s">
        <v>38</v>
      </c>
      <c r="AA15" s="14" t="s">
        <v>9</v>
      </c>
      <c r="AB15" s="14"/>
      <c r="AC15" s="14">
        <f t="shared" si="5"/>
        <v>768.35</v>
      </c>
      <c r="AD15" s="30" t="s">
        <v>78</v>
      </c>
    </row>
    <row r="16" spans="1:30" s="13" customFormat="1" ht="16.5">
      <c r="A16" s="17">
        <v>5</v>
      </c>
      <c r="B16" s="8" t="s">
        <v>65</v>
      </c>
      <c r="C16" s="8" t="s">
        <v>41</v>
      </c>
      <c r="D16" s="9" t="s">
        <v>26</v>
      </c>
      <c r="E16" s="8" t="s">
        <v>28</v>
      </c>
      <c r="F16" s="8" t="s">
        <v>24</v>
      </c>
      <c r="G16" s="10" t="s">
        <v>56</v>
      </c>
      <c r="H16" s="27"/>
      <c r="I16" s="27">
        <v>0.517361111111111</v>
      </c>
      <c r="J16" s="8">
        <v>1</v>
      </c>
      <c r="K16" s="11">
        <f t="shared" si="0"/>
        <v>4.4</v>
      </c>
      <c r="L16" s="11"/>
      <c r="M16" s="24"/>
      <c r="N16" s="24"/>
      <c r="O16" s="24">
        <v>4.4</v>
      </c>
      <c r="P16" s="24"/>
      <c r="Q16" s="24"/>
      <c r="R16" s="24"/>
      <c r="S16" s="9">
        <v>1</v>
      </c>
      <c r="T16" s="12"/>
      <c r="U16" s="36">
        <f t="shared" si="1"/>
        <v>11.51</v>
      </c>
      <c r="V16" s="28">
        <f t="shared" si="2"/>
        <v>1.5</v>
      </c>
      <c r="W16" s="28">
        <f t="shared" si="3"/>
        <v>13.01</v>
      </c>
      <c r="X16" s="29">
        <v>55</v>
      </c>
      <c r="Y16" s="14">
        <f t="shared" si="4"/>
        <v>715.55</v>
      </c>
      <c r="Z16" s="14" t="s">
        <v>38</v>
      </c>
      <c r="AA16" s="14" t="s">
        <v>9</v>
      </c>
      <c r="AB16" s="14"/>
      <c r="AC16" s="14">
        <f t="shared" si="5"/>
        <v>715.55</v>
      </c>
      <c r="AD16" s="30" t="s">
        <v>57</v>
      </c>
    </row>
    <row r="17" spans="1:30" s="13" customFormat="1" ht="16.5">
      <c r="A17" s="17">
        <v>6</v>
      </c>
      <c r="B17" s="37" t="s">
        <v>68</v>
      </c>
      <c r="C17" s="8" t="s">
        <v>41</v>
      </c>
      <c r="D17" s="9" t="s">
        <v>26</v>
      </c>
      <c r="E17" s="8" t="s">
        <v>28</v>
      </c>
      <c r="F17" s="8" t="s">
        <v>24</v>
      </c>
      <c r="G17" s="10" t="s">
        <v>69</v>
      </c>
      <c r="H17" s="38">
        <v>0.34027777777777773</v>
      </c>
      <c r="I17" s="38">
        <v>0.5833333333333334</v>
      </c>
      <c r="J17" s="8">
        <v>4</v>
      </c>
      <c r="K17" s="11">
        <f t="shared" si="0"/>
        <v>3.1</v>
      </c>
      <c r="L17" s="11">
        <f>K17*S17</f>
        <v>6.2</v>
      </c>
      <c r="M17" s="39"/>
      <c r="N17" s="39"/>
      <c r="O17" s="39">
        <v>3.1</v>
      </c>
      <c r="P17" s="39"/>
      <c r="Q17" s="39"/>
      <c r="R17" s="39"/>
      <c r="S17" s="9">
        <v>2</v>
      </c>
      <c r="T17" s="12">
        <v>20.92</v>
      </c>
      <c r="U17" s="36">
        <f t="shared" si="1"/>
        <v>20.56</v>
      </c>
      <c r="V17" s="28">
        <f t="shared" si="2"/>
        <v>2.67</v>
      </c>
      <c r="W17" s="28">
        <f t="shared" si="3"/>
        <v>23.229999999999997</v>
      </c>
      <c r="X17" s="29">
        <v>55</v>
      </c>
      <c r="Y17" s="14">
        <f t="shared" si="4"/>
        <v>1277.65</v>
      </c>
      <c r="Z17" s="14" t="s">
        <v>38</v>
      </c>
      <c r="AA17" s="14" t="s">
        <v>9</v>
      </c>
      <c r="AB17" s="14">
        <f>ROUND(Y17*(20/100),2)</f>
        <v>255.53</v>
      </c>
      <c r="AC17" s="14">
        <f t="shared" si="5"/>
        <v>1533.18</v>
      </c>
      <c r="AD17" s="33"/>
    </row>
    <row r="18" spans="1:30" s="13" customFormat="1" ht="16.5">
      <c r="A18" s="17">
        <v>7</v>
      </c>
      <c r="B18" s="37" t="s">
        <v>70</v>
      </c>
      <c r="C18" s="8" t="s">
        <v>41</v>
      </c>
      <c r="D18" s="9" t="s">
        <v>26</v>
      </c>
      <c r="E18" s="8" t="s">
        <v>28</v>
      </c>
      <c r="F18" s="8" t="s">
        <v>24</v>
      </c>
      <c r="G18" s="10" t="s">
        <v>69</v>
      </c>
      <c r="H18" s="38">
        <v>0.34027777777777773</v>
      </c>
      <c r="I18" s="38">
        <v>0.5833333333333334</v>
      </c>
      <c r="J18" s="8">
        <v>3</v>
      </c>
      <c r="K18" s="11">
        <f t="shared" si="0"/>
        <v>3.4</v>
      </c>
      <c r="L18" s="11">
        <f>K18*S18</f>
        <v>6.8</v>
      </c>
      <c r="M18" s="39"/>
      <c r="N18" s="39"/>
      <c r="O18" s="39">
        <v>3.4</v>
      </c>
      <c r="P18" s="39"/>
      <c r="Q18" s="39"/>
      <c r="R18" s="39"/>
      <c r="S18" s="9">
        <v>2</v>
      </c>
      <c r="T18" s="12">
        <v>20.92</v>
      </c>
      <c r="U18" s="36">
        <f t="shared" si="1"/>
        <v>21.13</v>
      </c>
      <c r="V18" s="28">
        <f t="shared" si="2"/>
        <v>2.75</v>
      </c>
      <c r="W18" s="28">
        <f t="shared" si="3"/>
        <v>23.88</v>
      </c>
      <c r="X18" s="29">
        <v>55</v>
      </c>
      <c r="Y18" s="14">
        <f t="shared" si="4"/>
        <v>1313.4</v>
      </c>
      <c r="Z18" s="14" t="s">
        <v>38</v>
      </c>
      <c r="AA18" s="14" t="s">
        <v>9</v>
      </c>
      <c r="AB18" s="14">
        <f>ROUND(Y18*(20/100),2)</f>
        <v>262.68</v>
      </c>
      <c r="AC18" s="14">
        <f t="shared" si="5"/>
        <v>1576.0800000000002</v>
      </c>
      <c r="AD18" s="33"/>
    </row>
    <row r="19" spans="1:30" s="13" customFormat="1" ht="16.5">
      <c r="A19" s="17">
        <v>8</v>
      </c>
      <c r="B19" s="37" t="s">
        <v>71</v>
      </c>
      <c r="C19" s="8" t="s">
        <v>41</v>
      </c>
      <c r="D19" s="9" t="s">
        <v>26</v>
      </c>
      <c r="E19" s="8" t="s">
        <v>28</v>
      </c>
      <c r="F19" s="8" t="s">
        <v>24</v>
      </c>
      <c r="G19" s="10" t="s">
        <v>69</v>
      </c>
      <c r="H19" s="27">
        <v>0.34027777777777773</v>
      </c>
      <c r="I19" s="27">
        <v>0.5833333333333334</v>
      </c>
      <c r="J19" s="8">
        <v>4</v>
      </c>
      <c r="K19" s="11">
        <f t="shared" si="0"/>
        <v>2.8</v>
      </c>
      <c r="L19" s="11">
        <f>K19*S19</f>
        <v>5.6</v>
      </c>
      <c r="M19" s="24"/>
      <c r="N19" s="24"/>
      <c r="O19" s="24">
        <v>2.8</v>
      </c>
      <c r="P19" s="24"/>
      <c r="Q19" s="24"/>
      <c r="R19" s="24"/>
      <c r="S19" s="9">
        <v>2</v>
      </c>
      <c r="T19" s="12"/>
      <c r="U19" s="36">
        <f t="shared" si="1"/>
        <v>19.99</v>
      </c>
      <c r="V19" s="28">
        <f t="shared" si="2"/>
        <v>2.6</v>
      </c>
      <c r="W19" s="28">
        <f t="shared" si="3"/>
        <v>22.59</v>
      </c>
      <c r="X19" s="29">
        <v>55</v>
      </c>
      <c r="Y19" s="14">
        <f t="shared" si="4"/>
        <v>1242.45</v>
      </c>
      <c r="Z19" s="14" t="s">
        <v>38</v>
      </c>
      <c r="AA19" s="14" t="s">
        <v>9</v>
      </c>
      <c r="AB19" s="14"/>
      <c r="AC19" s="14">
        <f t="shared" si="5"/>
        <v>1242.45</v>
      </c>
      <c r="AD19" s="30"/>
    </row>
    <row r="20" spans="1:30" s="13" customFormat="1" ht="16.5">
      <c r="A20" s="17">
        <v>9</v>
      </c>
      <c r="B20" s="8" t="s">
        <v>66</v>
      </c>
      <c r="C20" s="8" t="s">
        <v>41</v>
      </c>
      <c r="D20" s="9" t="s">
        <v>26</v>
      </c>
      <c r="E20" s="8" t="s">
        <v>27</v>
      </c>
      <c r="F20" s="9" t="s">
        <v>24</v>
      </c>
      <c r="G20" s="10" t="s">
        <v>58</v>
      </c>
      <c r="H20" s="27"/>
      <c r="I20" s="27">
        <v>0.6666666666666666</v>
      </c>
      <c r="J20" s="8">
        <v>1</v>
      </c>
      <c r="K20" s="11">
        <f t="shared" si="0"/>
        <v>1.2</v>
      </c>
      <c r="L20" s="11"/>
      <c r="M20" s="23"/>
      <c r="N20" s="23"/>
      <c r="O20" s="23">
        <v>1.2</v>
      </c>
      <c r="P20" s="23"/>
      <c r="Q20" s="23"/>
      <c r="R20" s="23"/>
      <c r="S20" s="9">
        <v>1</v>
      </c>
      <c r="T20" s="12"/>
      <c r="U20" s="36">
        <f t="shared" si="1"/>
        <v>8.48</v>
      </c>
      <c r="V20" s="28">
        <f t="shared" si="2"/>
        <v>1.1</v>
      </c>
      <c r="W20" s="28">
        <f t="shared" si="3"/>
        <v>9.58</v>
      </c>
      <c r="X20" s="29">
        <v>55</v>
      </c>
      <c r="Y20" s="14">
        <f t="shared" si="4"/>
        <v>526.9</v>
      </c>
      <c r="Z20" s="14" t="s">
        <v>38</v>
      </c>
      <c r="AA20" s="14" t="s">
        <v>9</v>
      </c>
      <c r="AB20" s="14"/>
      <c r="AC20" s="14">
        <f t="shared" si="5"/>
        <v>526.9</v>
      </c>
      <c r="AD20" s="30"/>
    </row>
    <row r="21" spans="1:30" s="13" customFormat="1" ht="16.5">
      <c r="A21" s="17">
        <v>10</v>
      </c>
      <c r="B21" s="8" t="s">
        <v>67</v>
      </c>
      <c r="C21" s="8" t="s">
        <v>41</v>
      </c>
      <c r="D21" s="9" t="s">
        <v>26</v>
      </c>
      <c r="E21" s="8" t="s">
        <v>27</v>
      </c>
      <c r="F21" s="9" t="s">
        <v>24</v>
      </c>
      <c r="G21" s="10" t="s">
        <v>59</v>
      </c>
      <c r="H21" s="27">
        <v>0.3368055555555556</v>
      </c>
      <c r="I21" s="27">
        <v>0.6666666666666666</v>
      </c>
      <c r="J21" s="8">
        <v>1</v>
      </c>
      <c r="K21" s="11">
        <f t="shared" si="0"/>
        <v>1.2</v>
      </c>
      <c r="L21" s="11">
        <f>K21*S21</f>
        <v>2.4</v>
      </c>
      <c r="M21" s="23"/>
      <c r="N21" s="23"/>
      <c r="O21" s="23">
        <v>1.2</v>
      </c>
      <c r="P21" s="23"/>
      <c r="Q21" s="23"/>
      <c r="R21" s="23"/>
      <c r="S21" s="9">
        <v>2</v>
      </c>
      <c r="T21" s="12"/>
      <c r="U21" s="36">
        <f t="shared" si="1"/>
        <v>16.97</v>
      </c>
      <c r="V21" s="28">
        <f t="shared" si="2"/>
        <v>2.21</v>
      </c>
      <c r="W21" s="28">
        <f t="shared" si="3"/>
        <v>19.18</v>
      </c>
      <c r="X21" s="29">
        <v>55</v>
      </c>
      <c r="Y21" s="14">
        <f t="shared" si="4"/>
        <v>1054.9</v>
      </c>
      <c r="Z21" s="14" t="s">
        <v>38</v>
      </c>
      <c r="AA21" s="14" t="s">
        <v>9</v>
      </c>
      <c r="AB21" s="14"/>
      <c r="AC21" s="14">
        <f t="shared" si="5"/>
        <v>1054.9</v>
      </c>
      <c r="AD21" s="30"/>
    </row>
    <row r="22" spans="1:30" s="31" customFormat="1" ht="19.5" customHeight="1">
      <c r="A22" s="76" t="s">
        <v>61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40">
        <f>SUM(U12:U21)</f>
        <v>185.55</v>
      </c>
      <c r="V22" s="40">
        <f>SUM(V12:V21)</f>
        <v>24.130000000000003</v>
      </c>
      <c r="W22" s="40">
        <f>SUM(W12:W21)</f>
        <v>209.68</v>
      </c>
      <c r="X22" s="40"/>
      <c r="Y22" s="40">
        <f>SUM(Y12:Y21)</f>
        <v>11532.4</v>
      </c>
      <c r="Z22" s="40"/>
      <c r="AA22" s="40"/>
      <c r="AB22" s="40"/>
      <c r="AC22" s="40">
        <f>SUM(AC12:AC21)</f>
        <v>12050.61</v>
      </c>
      <c r="AD22" s="40"/>
    </row>
    <row r="25" spans="1:21" s="41" customFormat="1" ht="12.75" customHeight="1">
      <c r="A25" s="74" t="s">
        <v>75</v>
      </c>
      <c r="B25" s="74"/>
      <c r="C25" s="74"/>
      <c r="D25" s="7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</row>
    <row r="26" spans="1:30" s="42" customFormat="1" ht="41.25" customHeight="1">
      <c r="A26" s="73" t="s">
        <v>79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AD26" s="43"/>
    </row>
  </sheetData>
  <autoFilter ref="A11:AD22"/>
  <mergeCells count="43">
    <mergeCell ref="A26:U26"/>
    <mergeCell ref="A25:D25"/>
    <mergeCell ref="V9:V11"/>
    <mergeCell ref="C9:C11"/>
    <mergeCell ref="D9:D11"/>
    <mergeCell ref="L9:L11"/>
    <mergeCell ref="I9:I11"/>
    <mergeCell ref="A22:T22"/>
    <mergeCell ref="T9:T11"/>
    <mergeCell ref="G9:G11"/>
    <mergeCell ref="R4:Z4"/>
    <mergeCell ref="K9:K11"/>
    <mergeCell ref="E9:E11"/>
    <mergeCell ref="Z9:Z11"/>
    <mergeCell ref="W9:W11"/>
    <mergeCell ref="X9:X11"/>
    <mergeCell ref="Y9:Y11"/>
    <mergeCell ref="J9:J11"/>
    <mergeCell ref="M9:R9"/>
    <mergeCell ref="M10:N10"/>
    <mergeCell ref="R3:Z3"/>
    <mergeCell ref="A1:J1"/>
    <mergeCell ref="A2:J2"/>
    <mergeCell ref="K1:N1"/>
    <mergeCell ref="R1:Z1"/>
    <mergeCell ref="A3:J3"/>
    <mergeCell ref="R2:Z2"/>
    <mergeCell ref="A4:J4"/>
    <mergeCell ref="A5:J5"/>
    <mergeCell ref="A9:A11"/>
    <mergeCell ref="B9:B11"/>
    <mergeCell ref="A7:AD7"/>
    <mergeCell ref="A8:AD8"/>
    <mergeCell ref="F9:F11"/>
    <mergeCell ref="U9:U11"/>
    <mergeCell ref="S9:S11"/>
    <mergeCell ref="AD9:AD11"/>
    <mergeCell ref="H9:H11"/>
    <mergeCell ref="AB9:AB11"/>
    <mergeCell ref="AC9:AC11"/>
    <mergeCell ref="Q10:R10"/>
    <mergeCell ref="O10:P10"/>
    <mergeCell ref="AA9:AA11"/>
  </mergeCells>
  <printOptions/>
  <pageMargins left="0.31496062992125984" right="0.31496062992125984" top="0.59" bottom="0.5511811023622047" header="0.35433070866141736" footer="0.5118110236220472"/>
  <pageSetup orientation="landscape" paperSize="9" scale="68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2014-11-20T09:44:13Z</cp:lastPrinted>
  <dcterms:created xsi:type="dcterms:W3CDTF">2013-10-03T04:51:20Z</dcterms:created>
  <dcterms:modified xsi:type="dcterms:W3CDTF">2014-11-24T11:29:18Z</dcterms:modified>
  <cp:category/>
  <cp:version/>
  <cp:contentType/>
  <cp:contentStatus/>
</cp:coreProperties>
</file>