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ΜΕ ΑΔΙΑΘΕΤΑ" sheetId="1" r:id="rId1"/>
  </sheets>
  <definedNames>
    <definedName name="_xlnm._FilterDatabase" localSheetId="0" hidden="1">'ΜΕ ΑΔΙΑΘΕΤΑ'!$A$12:$AH$38</definedName>
    <definedName name="_xlnm.Print_Area" localSheetId="0">'ΜΕ ΑΔΙΑΘΕΤΑ'!$A$1:$AF$31</definedName>
  </definedNames>
  <calcPr fullCalcOnLoad="1"/>
</workbook>
</file>

<file path=xl/sharedStrings.xml><?xml version="1.0" encoding="utf-8"?>
<sst xmlns="http://schemas.openxmlformats.org/spreadsheetml/2006/main" count="172" uniqueCount="108">
  <si>
    <t>ΤΜΗΜΑ 6</t>
  </si>
  <si>
    <t>ΕΛΛΗΝΙΚΗ ΔΗΜΟΚΡΑΤΙΑ</t>
  </si>
  <si>
    <t>ΠΕΡΙΦΕΡΕΙΑ ΔΥΤΙΚΗΣ ΕΛΛΑΔΑΣ</t>
  </si>
  <si>
    <t xml:space="preserve">Τιμή Διπλού Τιμολογίου Υπολογισμού = 1,05€ </t>
  </si>
  <si>
    <t xml:space="preserve">ΓΕΝΙΚΗ ΔΙΕΥΘΥΝΣΗ ΑΝΑΠΤΥΞΗΣ </t>
  </si>
  <si>
    <t>ΔΙΕΥΘΥΝΣΗ ΔΙΑ ΒΙΟΥ ΜΑΘΗΣΗΣ, ΑΠΑΣΧΟΛΗΣΗΣ, ΕΜΠΟΡΙΟΥ ΚΑΙ ΤΟΥΡΙΣΜΟΥ</t>
  </si>
  <si>
    <t>Α/Α</t>
  </si>
  <si>
    <t xml:space="preserve"> ΚΩΔΙΚΟΣ ΔΡΟΜΟΛΟΓΙΟΥ</t>
  </si>
  <si>
    <t>ΕΠΩΝΥΜΙΑ ΜΕΤΑΦΟΡΕΑ</t>
  </si>
  <si>
    <t>ΒΑΘΜΙΔΑ ΕΚΠΑΙΔΕΥΣΗΣ (Α΄ΘΜΙΑ - Β΄ΘΜΙΑ)</t>
  </si>
  <si>
    <t>ΤΥΠΟΣ  ΣΧΟΛΕΙΟΥ  (ΔΗΜΟΤΙΚΟ - ΓΥΜΝΑΣΙΟ - ΛΥΚΕΙΟ - ΕΙΔΙΚΟ ΣΧΟΛΕΙΟ)</t>
  </si>
  <si>
    <t>ΟΝΟΜΑΣΙΑ  ΕΞΥΠΗΡΕΤΟΥΜΕΝΩΝ  ΣΧΟΛΕΙΩΝ</t>
  </si>
  <si>
    <t>ΔΗΜΟΣ</t>
  </si>
  <si>
    <t>ΠΕΡΙΓΡΑΦΗ ΔΙΑΔΡΟΜΗΣ</t>
  </si>
  <si>
    <t>ΩΡΑ ΠΡΟΣΕΛΕΥΣΗΣ ΜΑΘΗΤΩΝ</t>
  </si>
  <si>
    <t>ΩΡΑ ΑΠΟΧΩΡΗΣΗΣ ΜΑΘΗΤΩΝ</t>
  </si>
  <si>
    <t>ΑΡΙΘΜΟΣ ΜΕΤΑΦΕΡΟΜΕΝΩΝ ΜΑΘΗΤΩΝ</t>
  </si>
  <si>
    <t>ΣΥΝΟΛΙΚΑ ΕΜΦΟΡΤΑ ΧΙΛΙΟΜΕΤΡΑ ΑΠΛΗΣ ΔΙΑΔΡΟΜΗΣ</t>
  </si>
  <si>
    <t>ΣΥΝΟΛΙΚΑ ΕΜΦΟΡΤΑ ΧΙΛΙΟΜΕΤΡΑ ΔΙΠΛΗΣ ΔΙΑΔΡΟΜΗΣ</t>
  </si>
  <si>
    <t>ΕΙΔΟΣ ΟΔΟΥ</t>
  </si>
  <si>
    <t>ΑΠΛΗ (1)    ή    ΔΙΠΛΗ ΔΙΑΔΡΟΜΗ (2)</t>
  </si>
  <si>
    <t>ΚΟΣΤΟΣ ΔΡΟΜΟΛΟΓΙΟΥ ΣΧΟΛΙΚΟΥ ΕΤΟΥΣ 2013-2014   -   ΧΩΡΙΣ ΦΠΑ (€)</t>
  </si>
  <si>
    <t>ΚΟΣΤΟΣ ΔΡΟΜΟΛΟΓΟΥ ΣΥΜΦΩΝΑ ΜΕ ΤΗΝ 24001/2013 ΚΥΑ  -  ΧΩΡΙΣ ΦΠΑ (€)</t>
  </si>
  <si>
    <t>ΣΥΜΦΩΝΗΘΕΝ ΚΟΣΤΟΣ ΧΩΡΙΣ ΦΠΑ</t>
  </si>
  <si>
    <t>ΦΠΑ (€)</t>
  </si>
  <si>
    <t>ΣΥΝΟΛΙΚΟ ΚΟΣΤΟΣ ΔΡΟΜΟΛΟΓΙΟΥ ΜΕ ΦΠΑ (€)</t>
  </si>
  <si>
    <t>ΣΥΝΟΛΙΚΟ ΚΟΣΤΟΣ ΔΡΟΜΟΛΟΓΙΩΝ (€)</t>
  </si>
  <si>
    <t>ΣΥΝΟΔΟΣ (ΝΑΙ - ΟΧΙ)</t>
  </si>
  <si>
    <t>ΜΕΤΑΦΟΡΙΚΟ ΜΕΣΟ (ΜΙΚΡΟ ΛΕΩΦΟΡΕΙΟ - ΜΕΓΑΛΟ ΛΕΩΦΟΡΕΙΟ - ΤΑΞΙ - ΕΙΔΙΚΑ ΔΙΑΜΟΡΦΩΜΕΝΟ ΟΧΗΜΑ)</t>
  </si>
  <si>
    <t>ΔΙΚΑΙΩΜΑ ΠΡΟΑΙΡΕΣΗΣ 20% ΕΠΙ ΤΟΥ ΣΥΝΟΛΙΚΟΥ ΚΟΣΤΟΥΣ ΔΡΟΜΟΛΟΓΙΩΝ ΜΕ ΦΠΑ (€)</t>
  </si>
  <si>
    <t>ΠΑΡΑΤΗΡΗΣΕΙΣ</t>
  </si>
  <si>
    <t>ΕΝΤΟΣ ΠΟΛΕΩΣ</t>
  </si>
  <si>
    <t>ΕΚΤΟΣ ΠΟΛΕΩΣ</t>
  </si>
  <si>
    <t>ΧΩΜΑ - ΧΙΟΝΙ</t>
  </si>
  <si>
    <t>ΜΙΚΡΗ                                                           0-5%</t>
  </si>
  <si>
    <t>ΜΕΓΑΛΗ                                                                     &gt;5%</t>
  </si>
  <si>
    <t>ΜΙΚΡΗ                                                                0-5%</t>
  </si>
  <si>
    <t>ΜΕΓΑΛΗ                                                        &gt;5%</t>
  </si>
  <si>
    <t>ΜΙΚΡΗ                                                                          0-5%</t>
  </si>
  <si>
    <t>ΜΕΓΑΛΗ                                                                              &gt;5%</t>
  </si>
  <si>
    <t>Α΄ΘΜΙΑ</t>
  </si>
  <si>
    <t>ΔΗΜΟΤΙΚΟ</t>
  </si>
  <si>
    <t>ΕΡΥΜΑΝΘΟΥ</t>
  </si>
  <si>
    <t>ΟΧΙ</t>
  </si>
  <si>
    <t>ΤΑΞΙ</t>
  </si>
  <si>
    <t>13΄30</t>
  </si>
  <si>
    <t>8΄10</t>
  </si>
  <si>
    <t>Β΄ΘΜΙΑ</t>
  </si>
  <si>
    <t>ΓΥΜΝΑΣΙΟ</t>
  </si>
  <si>
    <t>ΓΥΜΝΑΣΙΟ ΧΑΛΑΝΔΡΙΤΣΑΣ</t>
  </si>
  <si>
    <t>8.00</t>
  </si>
  <si>
    <t>13.40</t>
  </si>
  <si>
    <t>8΄00</t>
  </si>
  <si>
    <t>14΄00</t>
  </si>
  <si>
    <t>ΓΥΜΝΑΣΙΟ ΕΡΥΜΑΝΘΕΙΑΣ</t>
  </si>
  <si>
    <t>ΕΝ-47</t>
  </si>
  <si>
    <t>ΔΗΜΟΤΙΚΟ ΣΧΟΛΕΙΟ ΒΑΣΙΛΙΚΟΥ</t>
  </si>
  <si>
    <t>ΚΥΔΩΝΙΕΣ -ΔΗΜΟΤΙΚΟ ΣΧΟΛΕΙΟ ΒΑΣΙΛΙΚΟΥ</t>
  </si>
  <si>
    <t>8΄15</t>
  </si>
  <si>
    <t>ΣΥΝΟΛΟ</t>
  </si>
  <si>
    <r>
      <t xml:space="preserve"> ΤΜΗΜΑ 6 ΟΜΑΔΑ 3</t>
    </r>
    <r>
      <rPr>
        <b/>
        <vertAlign val="superscript"/>
        <sz val="6"/>
        <color indexed="8"/>
        <rFont val="Arial"/>
        <family val="2"/>
      </rPr>
      <t>η</t>
    </r>
  </si>
  <si>
    <r>
      <t xml:space="preserve">ΣΤΟΙΧΕΙΑ ΔΡΟΜΟΛΟΓΙΩΝ  ΔΗΜΟΥ </t>
    </r>
    <r>
      <rPr>
        <b/>
        <sz val="7"/>
        <color indexed="8"/>
        <rFont val="Arial"/>
        <family val="2"/>
      </rPr>
      <t>ΕΡΥΜΑΝΘΟΥ</t>
    </r>
    <r>
      <rPr>
        <b/>
        <sz val="6"/>
        <color indexed="8"/>
        <rFont val="Arial"/>
        <family val="2"/>
      </rPr>
      <t xml:space="preserve"> ΑΝΑ ΕΞΥΠΗΡΕΤΟΥΜΕΝΗ ΣΧΟΛΙΚΗ ΜΟΝΑΔΑ</t>
    </r>
  </si>
  <si>
    <t>ΑΛΕΠΟΧΩΡΙ-ΚΥΠΑΡΙΣΣΙ-ΕΡΥΜΑΝΘΕΙΑ</t>
  </si>
  <si>
    <t>ΕΝ-72</t>
  </si>
  <si>
    <t>ΑΣΚΑΜΝΕΣ ΚΑΛΟΥΣΙ</t>
  </si>
  <si>
    <t>ΑΣΚΑΜΝΕΣ- ΚΑΛΟΥΣΙ-ΓΥΜ.ΧΑΛ/ΤΣΑΣ</t>
  </si>
  <si>
    <t>ΠΛΑΤΑΝΟΒΡΥΣΗ-ΔΗΜ.ΣΧΟΛ.ΒΑΣΙΛΙΚΟΥ</t>
  </si>
  <si>
    <t>ΔΗΜΟΤΙΚΟ ΣΧΟΛΕΙΟ ΛΕΟΝΤΙΟΥ</t>
  </si>
  <si>
    <t>ΚΑΛΟΓΡΙΑ ΛΕΟΝΤΙΟΥ-ΛΕΟΝΤΙΟ</t>
  </si>
  <si>
    <t>8.10</t>
  </si>
  <si>
    <t>13.30</t>
  </si>
  <si>
    <t>ΝΗΠ/ΓΕΙΟ</t>
  </si>
  <si>
    <t>ΝΗΠΙΑΓΩΓΕΙΟ ΒΑΣΙΛΙΚΟΥ</t>
  </si>
  <si>
    <t>ΑΓΡΙΛΙΑ-ΠΛΑΤΑΝΟΒΡΥΣΗ-ΚΥΔΩΝΙΕΣ -ΔΗΜ.ΣΧΟΛ.ΒΑΣΙΛΙΚΟΥ</t>
  </si>
  <si>
    <t>12΄30</t>
  </si>
  <si>
    <t>ΣΥΝΟΛΟ ΠΡΑΓΜΑΤΟΠΟΙΗΘ. ΔΡΟΜΟΛΟΓΙΩΝ                                          από 16/10/2014 έως και 28/02/2015</t>
  </si>
  <si>
    <t>8¨10</t>
  </si>
  <si>
    <t>12¨25</t>
  </si>
  <si>
    <t>12¨35</t>
  </si>
  <si>
    <t>ΜΟΝΟ ΔΕΥΤΕΡΑ-ΤΡΙΤΗ</t>
  </si>
  <si>
    <t>ΝΗΠΙΑΓΩΓΕΙΟ-ΔΗΜΟΤΙΚΟ ΣΧΟΛΕΙΟ ΕΡΥΜΑΝΘΕΙΑΣ</t>
  </si>
  <si>
    <t>ΜΑΝΕΣΙ- ΝΗΠ.ΕΡΥΜΑΝΘΕΙΑΣ</t>
  </si>
  <si>
    <t>ΕΠΑΝΑΠΡΟΚΗΡΥΞΗ</t>
  </si>
  <si>
    <t xml:space="preserve">   </t>
  </si>
  <si>
    <t>ΣΥΝΦΩΝΗΘΕΝ ΚΟΣΤΟΣ ΧΩΡΙΣ ΦΠΑ</t>
  </si>
  <si>
    <t>EN-129</t>
  </si>
  <si>
    <t>EN-124</t>
  </si>
  <si>
    <t>EN-126</t>
  </si>
  <si>
    <t>EN-128</t>
  </si>
  <si>
    <t>EN-141</t>
  </si>
  <si>
    <t>EN-142</t>
  </si>
  <si>
    <t>ΔΗΜΟΤΙΚΟ ΣΧΟΛΕΙΟ ΕΡΥΜΑΝΘΙΑΣ</t>
  </si>
  <si>
    <t>ΧΙΟΝΑ-ΔΗΜΟΤΙΚΟ ΣΧΟΛΕΙΟ ΕΡΥΜΑΝΘΙΑΣ</t>
  </si>
  <si>
    <t>ΔΗΜΟΤΙΚΟ ΣΧΟΛΕΙΟ ΣΡΑΥΡΟΔΡΟΜΙΟΥ</t>
  </si>
  <si>
    <t>ΜΥΛΩΝΑΙΊΚΑ-ΣΧΟΛΕΙΟ</t>
  </si>
  <si>
    <t>OXI</t>
  </si>
  <si>
    <t>ΠΑΛΑΙΟΜΟΝΑΣΤΗΡΟ-ΣΧΟΛΕΙΟ</t>
  </si>
  <si>
    <t>ΕΝ-144</t>
  </si>
  <si>
    <t>ΕΝ-145</t>
  </si>
  <si>
    <t>ΕΝ-146</t>
  </si>
  <si>
    <t>EN-137</t>
  </si>
  <si>
    <t>ΝΗΠ/ΓΕΙΟ ΦΑΡΡΩΝ</t>
  </si>
  <si>
    <t>ΚΡΙΘΑΡΑΚΙΑ-ΣΤΑΡΟΧΩΡΙ-ΔΑΦΝΟΥΛΑ</t>
  </si>
  <si>
    <t xml:space="preserve">1) 1 ΈΩΣ 10 ΕΠΑΝΑΠΡΟΚΥΡΗΞΗ ΛΟΓΩ ΜΗ ΥΠΑΡΞΗΣ ΕΝΔΙΑΦΕΡΟΝΤΟΣ ΜΕ ΤΗΝ 890/14 &amp; 956/14 ΑΠΟΦΑΣΗ ΟΙΚΟΝΟΜΙΚΗΣ ΕΠΙΤΡΟΠΗΣ    2) 11 ΕΩΣ 13 ΝΕΑ ΔΡΟΜΟΛΟΓΙΑ    3) ΣΤΟ 14 ΑΛΛΑΖΕΙ Η ΠΕΡΙΓΡΑΦΗ ΔΙΑΔΡΟΜΗΣ ΚΑΙ ΤΑ KM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</si>
  <si>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ΔΗΜΟΤΙΚΟ ΣΧΟΛΕΙΟ ΦΑΡΡΩΝ</t>
  </si>
  <si>
    <t>ΑΓΙΑ ΕΛΕΟΥΣΑ -ΑΝΩ ΔΑΦΝΟΥΛΑ-ΔΑΦΝΟΥΛ</t>
  </si>
  <si>
    <t>EΝ-125</t>
  </si>
  <si>
    <t>ΕΝ-147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</si>
</sst>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0.0"/>
    <numFmt numFmtId="171" formatCode="#,##0.00\ _€"/>
    <numFmt numFmtId="172" formatCode="#,##0.00\ &quot;€&quot;"/>
    <numFmt numFmtId="173" formatCode="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vertAlign val="superscript"/>
      <sz val="6"/>
      <color indexed="8"/>
      <name val="Arial"/>
      <family val="2"/>
    </font>
    <font>
      <b/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6"/>
      <color indexed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69">
    <xf numFmtId="0" fontId="0" fillId="0" borderId="0" xfId="0" applyAlignment="1">
      <alignment/>
    </xf>
    <xf numFmtId="0" fontId="21" fillId="0" borderId="10" xfId="33" applyFont="1" applyFill="1" applyBorder="1" applyAlignment="1">
      <alignment horizontal="center" vertical="center" wrapText="1"/>
      <protection/>
    </xf>
    <xf numFmtId="0" fontId="27" fillId="0" borderId="10" xfId="33" applyFont="1" applyFill="1" applyBorder="1" applyAlignment="1">
      <alignment horizontal="center" vertical="center" wrapText="1"/>
      <protection/>
    </xf>
    <xf numFmtId="0" fontId="21" fillId="0" borderId="10" xfId="33" applyNumberFormat="1" applyFont="1" applyFill="1" applyBorder="1" applyAlignment="1">
      <alignment horizontal="left" vertical="center" wrapText="1"/>
      <protection/>
    </xf>
    <xf numFmtId="2" fontId="27" fillId="0" borderId="10" xfId="33" applyNumberFormat="1" applyFont="1" applyFill="1" applyBorder="1" applyAlignment="1">
      <alignment horizontal="center" vertical="center" wrapText="1"/>
      <protection/>
    </xf>
    <xf numFmtId="2" fontId="21" fillId="0" borderId="10" xfId="33" applyNumberFormat="1" applyFont="1" applyFill="1" applyBorder="1" applyAlignment="1">
      <alignment horizontal="center" vertical="center" wrapText="1"/>
      <protection/>
    </xf>
    <xf numFmtId="40" fontId="27" fillId="0" borderId="10" xfId="33" applyNumberFormat="1" applyFont="1" applyFill="1" applyBorder="1" applyAlignment="1">
      <alignment horizontal="center" vertical="center" wrapText="1"/>
      <protection/>
    </xf>
    <xf numFmtId="171" fontId="27" fillId="0" borderId="10" xfId="33" applyNumberFormat="1" applyFont="1" applyFill="1" applyBorder="1" applyAlignment="1">
      <alignment horizontal="center" vertical="center" wrapText="1"/>
      <protection/>
    </xf>
    <xf numFmtId="0" fontId="27" fillId="0" borderId="10" xfId="33" applyNumberFormat="1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9" fillId="0" borderId="10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7" fillId="0" borderId="10" xfId="33" applyFont="1" applyFill="1" applyBorder="1" applyAlignment="1">
      <alignment horizontal="center" vertical="center" textRotation="90" wrapText="1"/>
      <protection/>
    </xf>
    <xf numFmtId="164" fontId="21" fillId="0" borderId="0" xfId="33" applyNumberFormat="1" applyFont="1" applyFill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23" fillId="0" borderId="0" xfId="33" applyNumberFormat="1" applyFont="1" applyFill="1" applyBorder="1" applyAlignment="1">
      <alignment horizontal="center" vertical="center" wrapText="1"/>
      <protection/>
    </xf>
    <xf numFmtId="0" fontId="24" fillId="0" borderId="0" xfId="33" applyFont="1" applyFill="1" applyBorder="1" applyAlignment="1">
      <alignment horizontal="left" vertical="center" wrapText="1"/>
      <protection/>
    </xf>
    <xf numFmtId="0" fontId="23" fillId="0" borderId="0" xfId="33" applyFont="1" applyFill="1" applyAlignment="1">
      <alignment horizontal="center" vertical="center" wrapText="1"/>
      <protection/>
    </xf>
    <xf numFmtId="0" fontId="23" fillId="0" borderId="0" xfId="33" applyFont="1" applyFill="1" applyAlignment="1">
      <alignment vertical="center" wrapText="1"/>
      <protection/>
    </xf>
    <xf numFmtId="0" fontId="21" fillId="0" borderId="10" xfId="33" applyFont="1" applyFill="1" applyBorder="1" applyAlignment="1">
      <alignment horizontal="center" vertical="center" textRotation="90" wrapText="1"/>
      <protection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 vertical="center" wrapText="1"/>
    </xf>
    <xf numFmtId="40" fontId="27" fillId="0" borderId="11" xfId="33" applyNumberFormat="1" applyFont="1" applyFill="1" applyBorder="1" applyAlignment="1">
      <alignment horizontal="center" vertical="center" wrapText="1"/>
      <protection/>
    </xf>
    <xf numFmtId="4" fontId="23" fillId="0" borderId="11" xfId="0" applyNumberFormat="1" applyFont="1" applyFill="1" applyBorder="1" applyAlignment="1">
      <alignment horizontal="center" vertical="center" wrapText="1"/>
    </xf>
    <xf numFmtId="0" fontId="21" fillId="0" borderId="12" xfId="33" applyNumberFormat="1" applyFont="1" applyFill="1" applyBorder="1" applyAlignment="1">
      <alignment horizontal="center" vertical="center" wrapText="1"/>
      <protection/>
    </xf>
    <xf numFmtId="40" fontId="27" fillId="0" borderId="13" xfId="33" applyNumberFormat="1" applyFont="1" applyFill="1" applyBorder="1" applyAlignment="1">
      <alignment horizontal="center" vertical="center" wrapText="1"/>
      <protection/>
    </xf>
    <xf numFmtId="4" fontId="23" fillId="0" borderId="14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0" fontId="23" fillId="0" borderId="0" xfId="33" applyNumberFormat="1" applyFont="1" applyFill="1" applyAlignment="1">
      <alignment horizontal="center" vertical="center" wrapText="1"/>
      <protection/>
    </xf>
    <xf numFmtId="2" fontId="23" fillId="0" borderId="10" xfId="33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Fill="1" applyAlignment="1">
      <alignment wrapText="1"/>
    </xf>
    <xf numFmtId="0" fontId="27" fillId="0" borderId="16" xfId="33" applyFont="1" applyFill="1" applyBorder="1" applyAlignment="1">
      <alignment horizontal="center" vertical="center" wrapText="1"/>
      <protection/>
    </xf>
    <xf numFmtId="0" fontId="21" fillId="0" borderId="17" xfId="0" applyFont="1" applyFill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28" fillId="0" borderId="19" xfId="33" applyFont="1" applyFill="1" applyBorder="1" applyAlignment="1">
      <alignment horizontal="center" vertical="center" textRotation="90" wrapText="1"/>
      <protection/>
    </xf>
    <xf numFmtId="0" fontId="21" fillId="0" borderId="20" xfId="33" applyFont="1" applyFill="1" applyBorder="1" applyAlignment="1">
      <alignment horizontal="center" vertical="center" wrapText="1"/>
      <protection/>
    </xf>
    <xf numFmtId="0" fontId="21" fillId="0" borderId="11" xfId="33" applyFont="1" applyFill="1" applyBorder="1" applyAlignment="1">
      <alignment horizontal="center" vertical="center" wrapText="1"/>
      <protection/>
    </xf>
    <xf numFmtId="0" fontId="24" fillId="0" borderId="0" xfId="33" applyFont="1" applyFill="1" applyBorder="1" applyAlignment="1">
      <alignment horizontal="left" vertical="center" wrapText="1"/>
      <protection/>
    </xf>
    <xf numFmtId="0" fontId="21" fillId="0" borderId="21" xfId="33" applyFont="1" applyFill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7" fillId="0" borderId="21" xfId="33" applyFont="1" applyFill="1" applyBorder="1" applyAlignment="1">
      <alignment horizontal="center" vertical="center" textRotation="90" wrapText="1"/>
      <protection/>
    </xf>
    <xf numFmtId="0" fontId="27" fillId="0" borderId="10" xfId="33" applyFont="1" applyFill="1" applyBorder="1" applyAlignment="1">
      <alignment horizontal="center" vertical="center" textRotation="90" wrapText="1"/>
      <protection/>
    </xf>
    <xf numFmtId="0" fontId="24" fillId="0" borderId="20" xfId="33" applyFont="1" applyFill="1" applyBorder="1" applyAlignment="1">
      <alignment horizontal="center" vertical="center" wrapText="1"/>
      <protection/>
    </xf>
    <xf numFmtId="0" fontId="24" fillId="0" borderId="22" xfId="33" applyFont="1" applyFill="1" applyBorder="1" applyAlignment="1">
      <alignment horizontal="center" vertical="center" wrapText="1"/>
      <protection/>
    </xf>
    <xf numFmtId="0" fontId="24" fillId="0" borderId="11" xfId="33" applyFont="1" applyFill="1" applyBorder="1" applyAlignment="1">
      <alignment horizontal="center" vertical="center" wrapText="1"/>
      <protection/>
    </xf>
    <xf numFmtId="0" fontId="24" fillId="0" borderId="23" xfId="33" applyFont="1" applyFill="1" applyBorder="1" applyAlignment="1">
      <alignment horizontal="center" vertical="center" wrapText="1"/>
      <protection/>
    </xf>
    <xf numFmtId="0" fontId="24" fillId="0" borderId="24" xfId="33" applyFont="1" applyFill="1" applyBorder="1" applyAlignment="1">
      <alignment horizontal="center" vertical="center" wrapText="1"/>
      <protection/>
    </xf>
    <xf numFmtId="0" fontId="27" fillId="0" borderId="21" xfId="33" applyNumberFormat="1" applyFont="1" applyFill="1" applyBorder="1" applyAlignment="1">
      <alignment horizontal="center" vertical="center" textRotation="90" wrapText="1"/>
      <protection/>
    </xf>
    <xf numFmtId="0" fontId="27" fillId="0" borderId="10" xfId="33" applyNumberFormat="1" applyFont="1" applyFill="1" applyBorder="1" applyAlignment="1">
      <alignment horizontal="center" vertical="center" textRotation="90" wrapText="1"/>
      <protection/>
    </xf>
    <xf numFmtId="0" fontId="22" fillId="0" borderId="2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top" wrapText="1"/>
    </xf>
    <xf numFmtId="14" fontId="23" fillId="0" borderId="0" xfId="33" applyNumberFormat="1" applyFont="1" applyFill="1" applyAlignment="1">
      <alignment horizontal="center" vertical="center" wrapText="1"/>
      <protection/>
    </xf>
    <xf numFmtId="0" fontId="23" fillId="0" borderId="0" xfId="33" applyFont="1" applyFill="1" applyAlignment="1">
      <alignment horizontal="center" vertical="center" wrapText="1"/>
      <protection/>
    </xf>
    <xf numFmtId="0" fontId="30" fillId="0" borderId="2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1" fillId="0" borderId="26" xfId="33" applyFont="1" applyFill="1" applyBorder="1" applyAlignment="1">
      <alignment horizontal="center" vertical="center" wrapText="1"/>
      <protection/>
    </xf>
    <xf numFmtId="0" fontId="21" fillId="0" borderId="12" xfId="33" applyFont="1" applyFill="1" applyBorder="1" applyAlignment="1">
      <alignment horizontal="center" vertical="center" wrapText="1"/>
      <protection/>
    </xf>
    <xf numFmtId="0" fontId="21" fillId="0" borderId="0" xfId="33" applyFont="1" applyFill="1" applyAlignment="1">
      <alignment vertical="center" wrapText="1"/>
      <protection/>
    </xf>
    <xf numFmtId="0" fontId="23" fillId="0" borderId="0" xfId="33" applyNumberFormat="1" applyFont="1" applyFill="1" applyBorder="1" applyAlignment="1">
      <alignment horizontal="center" vertical="center" wrapText="1"/>
      <protection/>
    </xf>
    <xf numFmtId="0" fontId="27" fillId="0" borderId="27" xfId="33" applyFont="1" applyFill="1" applyBorder="1" applyAlignment="1">
      <alignment horizontal="center" vertical="center" wrapText="1"/>
      <protection/>
    </xf>
    <xf numFmtId="0" fontId="27" fillId="0" borderId="28" xfId="33" applyFont="1" applyFill="1" applyBorder="1" applyAlignment="1">
      <alignment horizontal="center" vertical="center" wrapText="1"/>
      <protection/>
    </xf>
    <xf numFmtId="0" fontId="28" fillId="0" borderId="10" xfId="33" applyFont="1" applyFill="1" applyBorder="1" applyAlignment="1">
      <alignment horizontal="center" vertical="center" textRotation="90" wrapText="1"/>
      <protection/>
    </xf>
    <xf numFmtId="0" fontId="28" fillId="0" borderId="29" xfId="33" applyFont="1" applyFill="1" applyBorder="1" applyAlignment="1">
      <alignment horizontal="center" vertical="center" textRotation="90" wrapText="1"/>
      <protection/>
    </xf>
    <xf numFmtId="0" fontId="28" fillId="0" borderId="11" xfId="33" applyFont="1" applyFill="1" applyBorder="1" applyAlignment="1">
      <alignment horizontal="center" vertical="center" textRotation="90" wrapText="1"/>
      <protection/>
    </xf>
    <xf numFmtId="0" fontId="27" fillId="0" borderId="30" xfId="33" applyFont="1" applyFill="1" applyBorder="1" applyAlignment="1">
      <alignment horizontal="center" vertical="center" textRotation="90" wrapText="1"/>
      <protection/>
    </xf>
    <xf numFmtId="0" fontId="27" fillId="0" borderId="13" xfId="3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247650</xdr:colOff>
      <xdr:row>0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3524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"/>
  <sheetViews>
    <sheetView tabSelected="1" zoomScale="120" zoomScaleNormal="120" workbookViewId="0" topLeftCell="E8">
      <selection activeCell="V24" sqref="V24"/>
    </sheetView>
  </sheetViews>
  <sheetFormatPr defaultColWidth="9.140625" defaultRowHeight="12.75"/>
  <cols>
    <col min="1" max="1" width="3.8515625" style="10" customWidth="1"/>
    <col min="2" max="2" width="5.28125" style="10" customWidth="1"/>
    <col min="3" max="3" width="18.57421875" style="10" customWidth="1"/>
    <col min="4" max="4" width="5.7109375" style="10" customWidth="1"/>
    <col min="5" max="5" width="7.57421875" style="10" customWidth="1"/>
    <col min="6" max="6" width="15.8515625" style="10" customWidth="1"/>
    <col min="7" max="7" width="7.7109375" style="10" hidden="1" customWidth="1"/>
    <col min="8" max="8" width="27.28125" style="21" customWidth="1"/>
    <col min="9" max="9" width="5.00390625" style="21" customWidth="1"/>
    <col min="10" max="10" width="5.57421875" style="21" customWidth="1"/>
    <col min="11" max="11" width="5.8515625" style="10" customWidth="1"/>
    <col min="12" max="12" width="5.421875" style="10" customWidth="1"/>
    <col min="13" max="13" width="8.421875" style="10" customWidth="1"/>
    <col min="14" max="14" width="5.140625" style="10" customWidth="1"/>
    <col min="15" max="15" width="5.28125" style="10" customWidth="1"/>
    <col min="16" max="17" width="6.421875" style="10" customWidth="1"/>
    <col min="18" max="18" width="4.7109375" style="10" customWidth="1"/>
    <col min="19" max="20" width="3.8515625" style="10" customWidth="1"/>
    <col min="21" max="21" width="5.7109375" style="10" customWidth="1"/>
    <col min="22" max="22" width="7.00390625" style="31" customWidth="1"/>
    <col min="23" max="25" width="6.421875" style="10" customWidth="1"/>
    <col min="26" max="26" width="8.28125" style="10" customWidth="1"/>
    <col min="27" max="27" width="4.00390625" style="10" customWidth="1"/>
    <col min="28" max="28" width="8.57421875" style="10" customWidth="1"/>
    <col min="29" max="29" width="7.28125" style="10" hidden="1" customWidth="1"/>
    <col min="30" max="30" width="8.421875" style="10" hidden="1" customWidth="1"/>
    <col min="31" max="31" width="8.57421875" style="10" hidden="1" customWidth="1"/>
    <col min="32" max="32" width="12.140625" style="10" bestFit="1" customWidth="1"/>
    <col min="33" max="16384" width="9.140625" style="10" customWidth="1"/>
  </cols>
  <sheetData>
    <row r="1" spans="1:28" ht="36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50" t="s">
        <v>0</v>
      </c>
      <c r="M1" s="51"/>
      <c r="N1" s="51"/>
      <c r="O1" s="52"/>
      <c r="P1" s="14"/>
      <c r="Q1" s="15"/>
      <c r="R1" s="15"/>
      <c r="S1" s="61"/>
      <c r="T1" s="61"/>
      <c r="U1" s="61"/>
      <c r="V1" s="61"/>
      <c r="W1" s="61"/>
      <c r="X1" s="61"/>
      <c r="Y1" s="61"/>
      <c r="Z1" s="61"/>
      <c r="AA1" s="61"/>
      <c r="AB1" s="15"/>
    </row>
    <row r="2" spans="1:28" ht="11.2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7"/>
      <c r="M2" s="17"/>
      <c r="N2" s="18"/>
      <c r="O2" s="14"/>
      <c r="P2" s="14"/>
      <c r="Q2" s="15"/>
      <c r="R2" s="15"/>
      <c r="S2" s="61"/>
      <c r="T2" s="61"/>
      <c r="U2" s="61"/>
      <c r="V2" s="61"/>
      <c r="W2" s="61"/>
      <c r="X2" s="61"/>
      <c r="Y2" s="61"/>
      <c r="Z2" s="61"/>
      <c r="AA2" s="61"/>
      <c r="AB2" s="16"/>
    </row>
    <row r="3" spans="1:28" ht="9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7"/>
      <c r="M3" s="17"/>
      <c r="N3" s="18"/>
      <c r="O3" s="14"/>
      <c r="P3" s="14"/>
      <c r="Q3" s="15"/>
      <c r="R3" s="15"/>
      <c r="S3" s="61" t="s">
        <v>3</v>
      </c>
      <c r="T3" s="61"/>
      <c r="U3" s="61"/>
      <c r="V3" s="61"/>
      <c r="W3" s="61"/>
      <c r="X3" s="61"/>
      <c r="Y3" s="61"/>
      <c r="Z3" s="61"/>
      <c r="AA3" s="61"/>
      <c r="AB3" s="19"/>
    </row>
    <row r="4" spans="1:28" ht="10.5" customHeight="1">
      <c r="A4" s="38" t="s">
        <v>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7"/>
      <c r="M4" s="17"/>
      <c r="N4" s="18"/>
      <c r="O4" s="14"/>
      <c r="P4" s="14"/>
      <c r="Q4" s="15"/>
      <c r="R4" s="15"/>
      <c r="S4" s="54"/>
      <c r="T4" s="55"/>
      <c r="U4" s="55"/>
      <c r="V4" s="55"/>
      <c r="W4" s="55"/>
      <c r="X4" s="55"/>
      <c r="Y4" s="55"/>
      <c r="Z4" s="55"/>
      <c r="AA4" s="55"/>
      <c r="AB4" s="15"/>
    </row>
    <row r="5" spans="1:28" ht="9" customHeight="1">
      <c r="A5" s="38" t="s">
        <v>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17"/>
      <c r="M5" s="17"/>
      <c r="N5" s="18"/>
      <c r="O5" s="14"/>
      <c r="P5" s="14"/>
      <c r="Q5" s="15"/>
      <c r="R5" s="15"/>
      <c r="S5" s="18"/>
      <c r="T5" s="18"/>
      <c r="U5" s="18"/>
      <c r="V5" s="29"/>
      <c r="W5" s="18"/>
      <c r="X5" s="18"/>
      <c r="Y5" s="15"/>
      <c r="Z5" s="15"/>
      <c r="AA5" s="15"/>
      <c r="AB5" s="15"/>
    </row>
    <row r="7" spans="1:32" ht="25.5" customHeight="1">
      <c r="A7" s="43" t="s">
        <v>60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5"/>
    </row>
    <row r="8" spans="1:32" ht="24" customHeight="1" thickBot="1">
      <c r="A8" s="46" t="s">
        <v>61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4"/>
      <c r="AF8" s="45"/>
    </row>
    <row r="9" spans="1:32" ht="15" customHeight="1">
      <c r="A9" s="58" t="s">
        <v>6</v>
      </c>
      <c r="B9" s="41" t="s">
        <v>7</v>
      </c>
      <c r="C9" s="41" t="s">
        <v>8</v>
      </c>
      <c r="D9" s="41" t="s">
        <v>9</v>
      </c>
      <c r="E9" s="41" t="s">
        <v>10</v>
      </c>
      <c r="F9" s="41" t="s">
        <v>11</v>
      </c>
      <c r="G9" s="41" t="s">
        <v>12</v>
      </c>
      <c r="H9" s="39" t="s">
        <v>13</v>
      </c>
      <c r="I9" s="41" t="s">
        <v>14</v>
      </c>
      <c r="J9" s="41" t="s">
        <v>15</v>
      </c>
      <c r="K9" s="41" t="s">
        <v>16</v>
      </c>
      <c r="L9" s="41" t="s">
        <v>17</v>
      </c>
      <c r="M9" s="41" t="s">
        <v>18</v>
      </c>
      <c r="N9" s="62" t="s">
        <v>19</v>
      </c>
      <c r="O9" s="63"/>
      <c r="P9" s="63"/>
      <c r="Q9" s="63"/>
      <c r="R9" s="63"/>
      <c r="S9" s="32"/>
      <c r="T9" s="41" t="s">
        <v>20</v>
      </c>
      <c r="U9" s="48" t="s">
        <v>21</v>
      </c>
      <c r="V9" s="48" t="s">
        <v>22</v>
      </c>
      <c r="W9" s="41" t="s">
        <v>24</v>
      </c>
      <c r="X9" s="41" t="s">
        <v>25</v>
      </c>
      <c r="Y9" s="41" t="s">
        <v>75</v>
      </c>
      <c r="Z9" s="41" t="s">
        <v>26</v>
      </c>
      <c r="AA9" s="41" t="s">
        <v>27</v>
      </c>
      <c r="AB9" s="41" t="s">
        <v>28</v>
      </c>
      <c r="AC9" s="41" t="s">
        <v>29</v>
      </c>
      <c r="AD9" s="67" t="s">
        <v>84</v>
      </c>
      <c r="AE9" s="65" t="s">
        <v>23</v>
      </c>
      <c r="AF9" s="35" t="s">
        <v>30</v>
      </c>
    </row>
    <row r="10" spans="1:32" ht="25.5" customHeight="1">
      <c r="A10" s="59"/>
      <c r="B10" s="42"/>
      <c r="C10" s="42"/>
      <c r="D10" s="42"/>
      <c r="E10" s="42"/>
      <c r="F10" s="42"/>
      <c r="G10" s="42"/>
      <c r="H10" s="40"/>
      <c r="I10" s="42"/>
      <c r="J10" s="42"/>
      <c r="K10" s="42"/>
      <c r="L10" s="42"/>
      <c r="M10" s="42"/>
      <c r="N10" s="36" t="s">
        <v>31</v>
      </c>
      <c r="O10" s="37"/>
      <c r="P10" s="36" t="s">
        <v>32</v>
      </c>
      <c r="Q10" s="37"/>
      <c r="R10" s="36" t="s">
        <v>33</v>
      </c>
      <c r="S10" s="37"/>
      <c r="T10" s="42"/>
      <c r="U10" s="49"/>
      <c r="V10" s="49"/>
      <c r="W10" s="42"/>
      <c r="X10" s="42"/>
      <c r="Y10" s="42"/>
      <c r="Z10" s="42"/>
      <c r="AA10" s="42"/>
      <c r="AB10" s="42"/>
      <c r="AC10" s="42"/>
      <c r="AD10" s="68"/>
      <c r="AE10" s="66"/>
      <c r="AF10" s="64"/>
    </row>
    <row r="11" spans="1:32" ht="25.5" customHeight="1">
      <c r="A11" s="59"/>
      <c r="B11" s="42"/>
      <c r="C11" s="42"/>
      <c r="D11" s="42"/>
      <c r="E11" s="42"/>
      <c r="F11" s="42"/>
      <c r="G11" s="42"/>
      <c r="H11" s="40"/>
      <c r="I11" s="42"/>
      <c r="J11" s="42"/>
      <c r="K11" s="42"/>
      <c r="L11" s="42"/>
      <c r="M11" s="42"/>
      <c r="N11" s="1"/>
      <c r="O11" s="1"/>
      <c r="P11" s="1"/>
      <c r="Q11" s="1"/>
      <c r="R11" s="1"/>
      <c r="S11" s="1"/>
      <c r="T11" s="42"/>
      <c r="U11" s="49"/>
      <c r="V11" s="49"/>
      <c r="W11" s="42"/>
      <c r="X11" s="42"/>
      <c r="Y11" s="42"/>
      <c r="Z11" s="42"/>
      <c r="AA11" s="42"/>
      <c r="AB11" s="42"/>
      <c r="AC11" s="42"/>
      <c r="AD11" s="68"/>
      <c r="AE11" s="66"/>
      <c r="AF11" s="64"/>
    </row>
    <row r="12" spans="1:32" ht="50.25" customHeight="1">
      <c r="A12" s="59"/>
      <c r="B12" s="42"/>
      <c r="C12" s="42"/>
      <c r="D12" s="42"/>
      <c r="E12" s="42"/>
      <c r="F12" s="42"/>
      <c r="G12" s="42"/>
      <c r="H12" s="40"/>
      <c r="I12" s="42"/>
      <c r="J12" s="42"/>
      <c r="K12" s="42"/>
      <c r="L12" s="42"/>
      <c r="M12" s="42"/>
      <c r="N12" s="20" t="s">
        <v>34</v>
      </c>
      <c r="O12" s="13" t="s">
        <v>35</v>
      </c>
      <c r="P12" s="20" t="s">
        <v>36</v>
      </c>
      <c r="Q12" s="13" t="s">
        <v>37</v>
      </c>
      <c r="R12" s="20" t="s">
        <v>38</v>
      </c>
      <c r="S12" s="13" t="s">
        <v>39</v>
      </c>
      <c r="T12" s="42"/>
      <c r="U12" s="49"/>
      <c r="V12" s="49"/>
      <c r="W12" s="42"/>
      <c r="X12" s="42"/>
      <c r="Y12" s="42"/>
      <c r="Z12" s="42"/>
      <c r="AA12" s="42"/>
      <c r="AB12" s="42"/>
      <c r="AC12" s="42"/>
      <c r="AD12" s="68"/>
      <c r="AE12" s="66"/>
      <c r="AF12" s="64"/>
    </row>
    <row r="13" spans="1:32" ht="16.5">
      <c r="A13" s="25">
        <v>1</v>
      </c>
      <c r="B13" s="1" t="s">
        <v>86</v>
      </c>
      <c r="C13" s="1"/>
      <c r="D13" s="1" t="s">
        <v>47</v>
      </c>
      <c r="E13" s="2" t="s">
        <v>48</v>
      </c>
      <c r="F13" s="1" t="s">
        <v>54</v>
      </c>
      <c r="G13" s="2" t="s">
        <v>42</v>
      </c>
      <c r="H13" s="3" t="s">
        <v>62</v>
      </c>
      <c r="I13" s="3" t="s">
        <v>58</v>
      </c>
      <c r="J13" s="3" t="s">
        <v>53</v>
      </c>
      <c r="K13" s="1">
        <v>4</v>
      </c>
      <c r="L13" s="4">
        <f aca="true" t="shared" si="0" ref="L13:L19">N13+O13+P13+Q13+R13+S13</f>
        <v>13</v>
      </c>
      <c r="M13" s="4">
        <f aca="true" t="shared" si="1" ref="M13:M19">L13*T13</f>
        <v>26</v>
      </c>
      <c r="N13" s="4"/>
      <c r="O13" s="4"/>
      <c r="P13" s="4">
        <v>8.4</v>
      </c>
      <c r="Q13" s="4">
        <v>4.6</v>
      </c>
      <c r="R13" s="4"/>
      <c r="S13" s="4"/>
      <c r="T13" s="2">
        <v>2</v>
      </c>
      <c r="U13" s="5"/>
      <c r="V13" s="30">
        <f>ROUND(((((1.1*N13+1.2*O13+0.9*P13+1*Q13+1.1*R13+1.2*S13))+7)*1.05)*T13,2)</f>
        <v>40.24</v>
      </c>
      <c r="W13" s="7">
        <f aca="true" t="shared" si="2" ref="W13:W26">ROUND(V13*13/100,2)</f>
        <v>5.23</v>
      </c>
      <c r="X13" s="7">
        <f aca="true" t="shared" si="3" ref="X13:X26">V13+W13</f>
        <v>45.47</v>
      </c>
      <c r="Y13" s="8">
        <v>55</v>
      </c>
      <c r="Z13" s="6">
        <f aca="true" t="shared" si="4" ref="Z13:Z26">ROUND(X13*Y13,2)</f>
        <v>2500.85</v>
      </c>
      <c r="AA13" s="6" t="s">
        <v>43</v>
      </c>
      <c r="AB13" s="6" t="s">
        <v>44</v>
      </c>
      <c r="AC13" s="6"/>
      <c r="AD13" s="26"/>
      <c r="AE13" s="23"/>
      <c r="AF13" s="33" t="s">
        <v>82</v>
      </c>
    </row>
    <row r="14" spans="1:32" ht="16.5">
      <c r="A14" s="25">
        <f aca="true" t="shared" si="5" ref="A14:A21">A13+1</f>
        <v>2</v>
      </c>
      <c r="B14" s="1" t="s">
        <v>63</v>
      </c>
      <c r="C14" s="1"/>
      <c r="D14" s="1" t="s">
        <v>47</v>
      </c>
      <c r="E14" s="2" t="s">
        <v>48</v>
      </c>
      <c r="F14" s="2" t="s">
        <v>49</v>
      </c>
      <c r="G14" s="2" t="s">
        <v>42</v>
      </c>
      <c r="H14" s="3" t="s">
        <v>64</v>
      </c>
      <c r="I14" s="3" t="s">
        <v>50</v>
      </c>
      <c r="J14" s="3" t="s">
        <v>51</v>
      </c>
      <c r="K14" s="1">
        <v>3</v>
      </c>
      <c r="L14" s="4">
        <f t="shared" si="0"/>
        <v>5</v>
      </c>
      <c r="M14" s="4">
        <f t="shared" si="1"/>
        <v>10</v>
      </c>
      <c r="N14" s="4"/>
      <c r="O14" s="4"/>
      <c r="P14" s="4"/>
      <c r="Q14" s="4">
        <v>5</v>
      </c>
      <c r="R14" s="4"/>
      <c r="S14" s="4"/>
      <c r="T14" s="2">
        <v>2</v>
      </c>
      <c r="U14" s="5">
        <v>24.69</v>
      </c>
      <c r="V14" s="30">
        <f aca="true" t="shared" si="6" ref="V14:V26">ROUND(((((1.1*N14+1.2*O14+0.9*P14+1*Q14+1.1*R14+1.2*S14))+7)*1.05)*T14,2)</f>
        <v>25.2</v>
      </c>
      <c r="W14" s="7">
        <f t="shared" si="2"/>
        <v>3.28</v>
      </c>
      <c r="X14" s="7">
        <f t="shared" si="3"/>
        <v>28.48</v>
      </c>
      <c r="Y14" s="8">
        <v>55</v>
      </c>
      <c r="Z14" s="6">
        <f t="shared" si="4"/>
        <v>1566.4</v>
      </c>
      <c r="AA14" s="6" t="s">
        <v>43</v>
      </c>
      <c r="AB14" s="6" t="s">
        <v>44</v>
      </c>
      <c r="AC14" s="6">
        <f>ROUND(Z14*(20/100),2)</f>
        <v>313.28</v>
      </c>
      <c r="AD14" s="26"/>
      <c r="AE14" s="23"/>
      <c r="AF14" s="34"/>
    </row>
    <row r="15" spans="1:32" ht="16.5">
      <c r="A15" s="25">
        <f t="shared" si="5"/>
        <v>3</v>
      </c>
      <c r="B15" s="1" t="s">
        <v>106</v>
      </c>
      <c r="C15" s="1"/>
      <c r="D15" s="1" t="s">
        <v>47</v>
      </c>
      <c r="E15" s="2" t="s">
        <v>48</v>
      </c>
      <c r="F15" s="1" t="s">
        <v>49</v>
      </c>
      <c r="G15" s="1" t="s">
        <v>42</v>
      </c>
      <c r="H15" s="3" t="s">
        <v>65</v>
      </c>
      <c r="I15" s="3" t="s">
        <v>50</v>
      </c>
      <c r="J15" s="3">
        <v>13.4</v>
      </c>
      <c r="K15" s="1">
        <v>2</v>
      </c>
      <c r="L15" s="4">
        <f t="shared" si="0"/>
        <v>5</v>
      </c>
      <c r="M15" s="4">
        <f t="shared" si="1"/>
        <v>10</v>
      </c>
      <c r="N15" s="5"/>
      <c r="O15" s="5"/>
      <c r="P15" s="5"/>
      <c r="Q15" s="5">
        <v>5</v>
      </c>
      <c r="R15" s="5"/>
      <c r="S15" s="5"/>
      <c r="T15" s="2">
        <v>2</v>
      </c>
      <c r="U15" s="5"/>
      <c r="V15" s="30">
        <f t="shared" si="6"/>
        <v>25.2</v>
      </c>
      <c r="W15" s="7">
        <f t="shared" si="2"/>
        <v>3.28</v>
      </c>
      <c r="X15" s="7">
        <f t="shared" si="3"/>
        <v>28.48</v>
      </c>
      <c r="Y15" s="8">
        <v>55</v>
      </c>
      <c r="Z15" s="6">
        <f t="shared" si="4"/>
        <v>1566.4</v>
      </c>
      <c r="AA15" s="6" t="s">
        <v>43</v>
      </c>
      <c r="AB15" s="6" t="s">
        <v>44</v>
      </c>
      <c r="AC15" s="6"/>
      <c r="AD15" s="26"/>
      <c r="AE15" s="23"/>
      <c r="AF15" s="34"/>
    </row>
    <row r="16" spans="1:32" ht="16.5">
      <c r="A16" s="25">
        <f t="shared" si="5"/>
        <v>4</v>
      </c>
      <c r="B16" s="1" t="s">
        <v>55</v>
      </c>
      <c r="C16" s="1"/>
      <c r="D16" s="1" t="s">
        <v>40</v>
      </c>
      <c r="E16" s="2" t="s">
        <v>41</v>
      </c>
      <c r="F16" s="1" t="s">
        <v>56</v>
      </c>
      <c r="G16" s="2" t="s">
        <v>42</v>
      </c>
      <c r="H16" s="3" t="s">
        <v>57</v>
      </c>
      <c r="I16" s="3" t="s">
        <v>52</v>
      </c>
      <c r="J16" s="3" t="s">
        <v>45</v>
      </c>
      <c r="K16" s="1">
        <v>4</v>
      </c>
      <c r="L16" s="4">
        <f t="shared" si="0"/>
        <v>1.8</v>
      </c>
      <c r="M16" s="4">
        <f t="shared" si="1"/>
        <v>3.6</v>
      </c>
      <c r="N16" s="4"/>
      <c r="O16" s="4"/>
      <c r="P16" s="4">
        <v>1.8</v>
      </c>
      <c r="Q16" s="4"/>
      <c r="R16" s="4"/>
      <c r="S16" s="4"/>
      <c r="T16" s="2">
        <v>2</v>
      </c>
      <c r="U16" s="5">
        <v>36.2</v>
      </c>
      <c r="V16" s="30">
        <f t="shared" si="6"/>
        <v>18.1</v>
      </c>
      <c r="W16" s="7">
        <f t="shared" si="2"/>
        <v>2.35</v>
      </c>
      <c r="X16" s="7">
        <f t="shared" si="3"/>
        <v>20.450000000000003</v>
      </c>
      <c r="Y16" s="8">
        <v>55</v>
      </c>
      <c r="Z16" s="6">
        <f t="shared" si="4"/>
        <v>1124.75</v>
      </c>
      <c r="AA16" s="6" t="s">
        <v>43</v>
      </c>
      <c r="AB16" s="6" t="s">
        <v>44</v>
      </c>
      <c r="AC16" s="6">
        <f>ROUND(Z16*(20/100),2)</f>
        <v>224.95</v>
      </c>
      <c r="AD16" s="26"/>
      <c r="AE16" s="23"/>
      <c r="AF16" s="34"/>
    </row>
    <row r="17" spans="1:32" ht="16.5">
      <c r="A17" s="25">
        <f t="shared" si="5"/>
        <v>5</v>
      </c>
      <c r="B17" s="1" t="s">
        <v>87</v>
      </c>
      <c r="C17" s="1"/>
      <c r="D17" s="1" t="s">
        <v>40</v>
      </c>
      <c r="E17" s="2" t="s">
        <v>41</v>
      </c>
      <c r="F17" s="1" t="s">
        <v>56</v>
      </c>
      <c r="G17" s="2" t="s">
        <v>42</v>
      </c>
      <c r="H17" s="3" t="s">
        <v>66</v>
      </c>
      <c r="I17" s="3" t="s">
        <v>46</v>
      </c>
      <c r="J17" s="3" t="s">
        <v>45</v>
      </c>
      <c r="K17" s="1">
        <v>4</v>
      </c>
      <c r="L17" s="4">
        <f t="shared" si="0"/>
        <v>4.5</v>
      </c>
      <c r="M17" s="4">
        <f t="shared" si="1"/>
        <v>9</v>
      </c>
      <c r="N17" s="4"/>
      <c r="O17" s="4"/>
      <c r="P17" s="4">
        <v>4.5</v>
      </c>
      <c r="Q17" s="4"/>
      <c r="R17" s="4"/>
      <c r="S17" s="4"/>
      <c r="T17" s="2">
        <v>2</v>
      </c>
      <c r="U17" s="5"/>
      <c r="V17" s="30">
        <f t="shared" si="6"/>
        <v>23.21</v>
      </c>
      <c r="W17" s="7">
        <f t="shared" si="2"/>
        <v>3.02</v>
      </c>
      <c r="X17" s="7">
        <f t="shared" si="3"/>
        <v>26.23</v>
      </c>
      <c r="Y17" s="8">
        <v>55</v>
      </c>
      <c r="Z17" s="6">
        <f t="shared" si="4"/>
        <v>1442.65</v>
      </c>
      <c r="AA17" s="6" t="s">
        <v>43</v>
      </c>
      <c r="AB17" s="6" t="s">
        <v>44</v>
      </c>
      <c r="AC17" s="6"/>
      <c r="AD17" s="26"/>
      <c r="AE17" s="23"/>
      <c r="AF17" s="34"/>
    </row>
    <row r="18" spans="1:32" ht="16.5">
      <c r="A18" s="25">
        <f t="shared" si="5"/>
        <v>6</v>
      </c>
      <c r="B18" s="1" t="s">
        <v>88</v>
      </c>
      <c r="C18" s="1"/>
      <c r="D18" s="1" t="s">
        <v>40</v>
      </c>
      <c r="E18" s="2" t="s">
        <v>41</v>
      </c>
      <c r="F18" s="1" t="s">
        <v>67</v>
      </c>
      <c r="G18" s="2" t="s">
        <v>42</v>
      </c>
      <c r="H18" s="3" t="s">
        <v>68</v>
      </c>
      <c r="I18" s="3" t="s">
        <v>69</v>
      </c>
      <c r="J18" s="3" t="s">
        <v>70</v>
      </c>
      <c r="K18" s="1">
        <v>1</v>
      </c>
      <c r="L18" s="4">
        <f t="shared" si="0"/>
        <v>3.1</v>
      </c>
      <c r="M18" s="4">
        <f t="shared" si="1"/>
        <v>6.2</v>
      </c>
      <c r="N18" s="4"/>
      <c r="O18" s="4"/>
      <c r="P18" s="4"/>
      <c r="Q18" s="4">
        <v>3.1</v>
      </c>
      <c r="R18" s="4"/>
      <c r="S18" s="4"/>
      <c r="T18" s="2">
        <v>2</v>
      </c>
      <c r="U18" s="5"/>
      <c r="V18" s="30">
        <f t="shared" si="6"/>
        <v>21.21</v>
      </c>
      <c r="W18" s="7">
        <f t="shared" si="2"/>
        <v>2.76</v>
      </c>
      <c r="X18" s="7">
        <f t="shared" si="3"/>
        <v>23.97</v>
      </c>
      <c r="Y18" s="8">
        <v>55</v>
      </c>
      <c r="Z18" s="6">
        <f t="shared" si="4"/>
        <v>1318.35</v>
      </c>
      <c r="AA18" s="6" t="s">
        <v>43</v>
      </c>
      <c r="AB18" s="6" t="s">
        <v>44</v>
      </c>
      <c r="AC18" s="6"/>
      <c r="AD18" s="26"/>
      <c r="AE18" s="23"/>
      <c r="AF18" s="34"/>
    </row>
    <row r="19" spans="1:32" s="12" customFormat="1" ht="16.5">
      <c r="A19" s="25">
        <f t="shared" si="5"/>
        <v>7</v>
      </c>
      <c r="B19" s="1" t="s">
        <v>85</v>
      </c>
      <c r="C19" s="1"/>
      <c r="D19" s="1" t="s">
        <v>40</v>
      </c>
      <c r="E19" s="2" t="s">
        <v>71</v>
      </c>
      <c r="F19" s="1" t="s">
        <v>72</v>
      </c>
      <c r="G19" s="1" t="s">
        <v>42</v>
      </c>
      <c r="H19" s="3" t="s">
        <v>73</v>
      </c>
      <c r="I19" s="3" t="s">
        <v>58</v>
      </c>
      <c r="J19" s="3" t="s">
        <v>74</v>
      </c>
      <c r="K19" s="1">
        <v>3</v>
      </c>
      <c r="L19" s="4">
        <f t="shared" si="0"/>
        <v>9.5</v>
      </c>
      <c r="M19" s="4">
        <f t="shared" si="1"/>
        <v>19</v>
      </c>
      <c r="N19" s="5"/>
      <c r="O19" s="5"/>
      <c r="P19" s="5">
        <v>9.5</v>
      </c>
      <c r="Q19" s="5"/>
      <c r="R19" s="5"/>
      <c r="S19" s="5"/>
      <c r="T19" s="2">
        <v>2</v>
      </c>
      <c r="U19" s="5"/>
      <c r="V19" s="30">
        <f t="shared" si="6"/>
        <v>32.66</v>
      </c>
      <c r="W19" s="7">
        <f t="shared" si="2"/>
        <v>4.25</v>
      </c>
      <c r="X19" s="7">
        <f t="shared" si="3"/>
        <v>36.91</v>
      </c>
      <c r="Y19" s="8">
        <v>55</v>
      </c>
      <c r="Z19" s="6">
        <f t="shared" si="4"/>
        <v>2030.05</v>
      </c>
      <c r="AA19" s="6" t="s">
        <v>43</v>
      </c>
      <c r="AB19" s="6" t="s">
        <v>44</v>
      </c>
      <c r="AC19" s="6"/>
      <c r="AD19" s="26"/>
      <c r="AE19" s="23"/>
      <c r="AF19" s="34"/>
    </row>
    <row r="20" spans="1:32" s="12" customFormat="1" ht="16.5">
      <c r="A20" s="25">
        <f t="shared" si="5"/>
        <v>8</v>
      </c>
      <c r="B20" s="1" t="s">
        <v>89</v>
      </c>
      <c r="C20" s="1"/>
      <c r="D20" s="1" t="s">
        <v>40</v>
      </c>
      <c r="E20" s="2" t="s">
        <v>41</v>
      </c>
      <c r="F20" s="1" t="s">
        <v>56</v>
      </c>
      <c r="G20" s="1" t="s">
        <v>42</v>
      </c>
      <c r="H20" s="3" t="s">
        <v>66</v>
      </c>
      <c r="I20" s="3"/>
      <c r="J20" s="3" t="s">
        <v>78</v>
      </c>
      <c r="K20" s="1">
        <v>3</v>
      </c>
      <c r="L20" s="4">
        <v>4.5</v>
      </c>
      <c r="M20" s="4"/>
      <c r="N20" s="5"/>
      <c r="O20" s="5"/>
      <c r="P20" s="5">
        <v>4.5</v>
      </c>
      <c r="Q20" s="5"/>
      <c r="R20" s="5"/>
      <c r="S20" s="5"/>
      <c r="T20" s="2">
        <v>1</v>
      </c>
      <c r="U20" s="5"/>
      <c r="V20" s="30">
        <f t="shared" si="6"/>
        <v>11.6</v>
      </c>
      <c r="W20" s="7">
        <f t="shared" si="2"/>
        <v>1.51</v>
      </c>
      <c r="X20" s="7">
        <f t="shared" si="3"/>
        <v>13.11</v>
      </c>
      <c r="Y20" s="8">
        <v>55</v>
      </c>
      <c r="Z20" s="6">
        <f t="shared" si="4"/>
        <v>721.05</v>
      </c>
      <c r="AA20" s="6" t="s">
        <v>43</v>
      </c>
      <c r="AB20" s="6" t="s">
        <v>44</v>
      </c>
      <c r="AC20" s="6">
        <f>ROUND(Z20*(20/100),2)</f>
        <v>144.21</v>
      </c>
      <c r="AD20" s="26"/>
      <c r="AE20" s="23"/>
      <c r="AF20" s="11" t="s">
        <v>79</v>
      </c>
    </row>
    <row r="21" spans="1:32" s="12" customFormat="1" ht="16.5">
      <c r="A21" s="25">
        <f t="shared" si="5"/>
        <v>9</v>
      </c>
      <c r="B21" s="1" t="s">
        <v>90</v>
      </c>
      <c r="C21" s="1"/>
      <c r="D21" s="1" t="s">
        <v>40</v>
      </c>
      <c r="E21" s="2" t="s">
        <v>41</v>
      </c>
      <c r="F21" s="1" t="s">
        <v>80</v>
      </c>
      <c r="G21" s="1" t="s">
        <v>42</v>
      </c>
      <c r="H21" s="3" t="s">
        <v>81</v>
      </c>
      <c r="I21" s="3" t="s">
        <v>76</v>
      </c>
      <c r="J21" s="3" t="s">
        <v>77</v>
      </c>
      <c r="K21" s="1">
        <v>3</v>
      </c>
      <c r="L21" s="4">
        <f>N21+O21+P21+Q21+R21+S21</f>
        <v>5.7</v>
      </c>
      <c r="M21" s="4">
        <f>L21*T21</f>
        <v>11.4</v>
      </c>
      <c r="N21" s="5"/>
      <c r="O21" s="5"/>
      <c r="P21" s="5">
        <v>5.7</v>
      </c>
      <c r="Q21" s="5"/>
      <c r="R21" s="5"/>
      <c r="S21" s="5"/>
      <c r="T21" s="2">
        <v>2</v>
      </c>
      <c r="U21" s="5"/>
      <c r="V21" s="30">
        <f t="shared" si="6"/>
        <v>25.47</v>
      </c>
      <c r="W21" s="7">
        <f t="shared" si="2"/>
        <v>3.31</v>
      </c>
      <c r="X21" s="7">
        <f t="shared" si="3"/>
        <v>28.779999999999998</v>
      </c>
      <c r="Y21" s="8">
        <v>55</v>
      </c>
      <c r="Z21" s="6">
        <f t="shared" si="4"/>
        <v>1582.9</v>
      </c>
      <c r="AA21" s="6" t="s">
        <v>43</v>
      </c>
      <c r="AB21" s="6" t="s">
        <v>44</v>
      </c>
      <c r="AC21" s="6">
        <f>ROUND(Z21*(20/100),2)</f>
        <v>316.58</v>
      </c>
      <c r="AD21" s="26"/>
      <c r="AE21" s="23"/>
      <c r="AF21" s="11"/>
    </row>
    <row r="22" spans="1:32" s="12" customFormat="1" ht="16.5">
      <c r="A22" s="25">
        <v>10</v>
      </c>
      <c r="B22" s="1" t="s">
        <v>97</v>
      </c>
      <c r="C22" s="1"/>
      <c r="D22" s="1" t="s">
        <v>40</v>
      </c>
      <c r="E22" s="2" t="s">
        <v>41</v>
      </c>
      <c r="F22" s="1" t="s">
        <v>91</v>
      </c>
      <c r="G22" s="1"/>
      <c r="H22" s="3" t="s">
        <v>92</v>
      </c>
      <c r="I22" s="3"/>
      <c r="J22" s="3"/>
      <c r="K22" s="1">
        <v>2</v>
      </c>
      <c r="L22" s="4">
        <v>6.1</v>
      </c>
      <c r="M22" s="4"/>
      <c r="N22" s="5"/>
      <c r="O22" s="5"/>
      <c r="P22" s="5">
        <v>6.1</v>
      </c>
      <c r="Q22" s="5"/>
      <c r="R22" s="5"/>
      <c r="S22" s="5"/>
      <c r="T22" s="2">
        <v>1</v>
      </c>
      <c r="U22" s="5"/>
      <c r="V22" s="30">
        <f t="shared" si="6"/>
        <v>13.11</v>
      </c>
      <c r="W22" s="7">
        <f t="shared" si="2"/>
        <v>1.7</v>
      </c>
      <c r="X22" s="7">
        <f t="shared" si="3"/>
        <v>14.809999999999999</v>
      </c>
      <c r="Y22" s="8">
        <v>55</v>
      </c>
      <c r="Z22" s="6">
        <f t="shared" si="4"/>
        <v>814.55</v>
      </c>
      <c r="AA22" s="6" t="s">
        <v>43</v>
      </c>
      <c r="AB22" s="6" t="s">
        <v>44</v>
      </c>
      <c r="AC22" s="6"/>
      <c r="AD22" s="26"/>
      <c r="AE22" s="23"/>
      <c r="AF22" s="11"/>
    </row>
    <row r="23" spans="1:32" s="12" customFormat="1" ht="8.25">
      <c r="A23" s="25">
        <v>11</v>
      </c>
      <c r="B23" s="1" t="s">
        <v>100</v>
      </c>
      <c r="C23" s="1"/>
      <c r="D23" s="1" t="s">
        <v>40</v>
      </c>
      <c r="E23" s="2" t="s">
        <v>71</v>
      </c>
      <c r="F23" s="1" t="s">
        <v>101</v>
      </c>
      <c r="G23" s="1"/>
      <c r="H23" s="3" t="s">
        <v>102</v>
      </c>
      <c r="I23" s="3"/>
      <c r="J23" s="3"/>
      <c r="K23" s="1">
        <v>4</v>
      </c>
      <c r="L23" s="4">
        <v>6.82</v>
      </c>
      <c r="M23" s="4"/>
      <c r="N23" s="5"/>
      <c r="O23" s="5"/>
      <c r="P23" s="5">
        <v>6.82</v>
      </c>
      <c r="Q23" s="5"/>
      <c r="R23" s="5"/>
      <c r="S23" s="5"/>
      <c r="T23" s="2">
        <v>1</v>
      </c>
      <c r="U23" s="5"/>
      <c r="V23" s="30">
        <f t="shared" si="6"/>
        <v>13.79</v>
      </c>
      <c r="W23" s="7">
        <f t="shared" si="2"/>
        <v>1.79</v>
      </c>
      <c r="X23" s="7">
        <f t="shared" si="3"/>
        <v>15.579999999999998</v>
      </c>
      <c r="Y23" s="8">
        <v>55</v>
      </c>
      <c r="Z23" s="6">
        <f t="shared" si="4"/>
        <v>856.9</v>
      </c>
      <c r="AA23" s="6" t="s">
        <v>43</v>
      </c>
      <c r="AB23" s="6" t="s">
        <v>44</v>
      </c>
      <c r="AC23" s="6"/>
      <c r="AD23" s="26"/>
      <c r="AE23" s="23"/>
      <c r="AF23" s="11"/>
    </row>
    <row r="24" spans="1:34" s="12" customFormat="1" ht="16.5">
      <c r="A24" s="25">
        <v>12</v>
      </c>
      <c r="B24" s="1" t="s">
        <v>98</v>
      </c>
      <c r="C24" s="1"/>
      <c r="D24" s="1" t="s">
        <v>40</v>
      </c>
      <c r="E24" s="2" t="s">
        <v>41</v>
      </c>
      <c r="F24" s="1" t="s">
        <v>93</v>
      </c>
      <c r="G24" s="1"/>
      <c r="H24" s="3" t="s">
        <v>94</v>
      </c>
      <c r="I24" s="3"/>
      <c r="J24" s="3"/>
      <c r="K24" s="1">
        <v>1</v>
      </c>
      <c r="L24" s="4">
        <f>N24+O24+P24+Q24+R24+S24</f>
        <v>3.7</v>
      </c>
      <c r="M24" s="4">
        <f>L24*T24</f>
        <v>7.4</v>
      </c>
      <c r="N24" s="5"/>
      <c r="O24" s="5"/>
      <c r="P24" s="5"/>
      <c r="Q24" s="5">
        <v>3.7</v>
      </c>
      <c r="R24" s="5"/>
      <c r="S24" s="5"/>
      <c r="T24" s="2">
        <v>2</v>
      </c>
      <c r="U24" s="5"/>
      <c r="V24" s="30">
        <f t="shared" si="6"/>
        <v>22.47</v>
      </c>
      <c r="W24" s="7">
        <f t="shared" si="2"/>
        <v>2.92</v>
      </c>
      <c r="X24" s="7">
        <f t="shared" si="3"/>
        <v>25.39</v>
      </c>
      <c r="Y24" s="8">
        <v>55</v>
      </c>
      <c r="Z24" s="6">
        <f t="shared" si="4"/>
        <v>1396.45</v>
      </c>
      <c r="AA24" s="6" t="s">
        <v>95</v>
      </c>
      <c r="AB24" s="6" t="s">
        <v>44</v>
      </c>
      <c r="AC24" s="6"/>
      <c r="AD24" s="26"/>
      <c r="AE24" s="23"/>
      <c r="AF24" s="11"/>
      <c r="AH24" s="12">
        <f>SUM(Z9)</f>
        <v>0</v>
      </c>
    </row>
    <row r="25" spans="1:32" s="12" customFormat="1" ht="16.5">
      <c r="A25" s="25">
        <v>13</v>
      </c>
      <c r="B25" s="1" t="s">
        <v>99</v>
      </c>
      <c r="C25" s="1"/>
      <c r="D25" s="1" t="s">
        <v>40</v>
      </c>
      <c r="E25" s="2" t="s">
        <v>41</v>
      </c>
      <c r="F25" s="1" t="s">
        <v>93</v>
      </c>
      <c r="G25" s="1"/>
      <c r="H25" s="3" t="s">
        <v>96</v>
      </c>
      <c r="I25" s="3"/>
      <c r="J25" s="3"/>
      <c r="K25" s="1">
        <v>3</v>
      </c>
      <c r="L25" s="4">
        <f>N25+O25+P25+Q25+R25+S25</f>
        <v>2.5</v>
      </c>
      <c r="M25" s="4">
        <f>L25*T25</f>
        <v>5</v>
      </c>
      <c r="N25" s="5"/>
      <c r="O25" s="5"/>
      <c r="P25" s="5"/>
      <c r="Q25" s="5">
        <v>2.5</v>
      </c>
      <c r="R25" s="5"/>
      <c r="S25" s="5"/>
      <c r="T25" s="2">
        <v>2</v>
      </c>
      <c r="U25" s="5"/>
      <c r="V25" s="30">
        <f t="shared" si="6"/>
        <v>19.95</v>
      </c>
      <c r="W25" s="7">
        <f t="shared" si="2"/>
        <v>2.59</v>
      </c>
      <c r="X25" s="7">
        <f t="shared" si="3"/>
        <v>22.54</v>
      </c>
      <c r="Y25" s="8">
        <v>55</v>
      </c>
      <c r="Z25" s="6">
        <f t="shared" si="4"/>
        <v>1239.7</v>
      </c>
      <c r="AA25" s="6" t="s">
        <v>43</v>
      </c>
      <c r="AB25" s="6" t="s">
        <v>44</v>
      </c>
      <c r="AC25" s="6"/>
      <c r="AD25" s="26"/>
      <c r="AE25" s="23"/>
      <c r="AF25" s="11"/>
    </row>
    <row r="26" spans="1:32" s="12" customFormat="1" ht="16.5">
      <c r="A26" s="25">
        <v>14</v>
      </c>
      <c r="B26" s="1" t="s">
        <v>107</v>
      </c>
      <c r="C26" s="1"/>
      <c r="D26" s="1" t="s">
        <v>40</v>
      </c>
      <c r="E26" s="2" t="s">
        <v>41</v>
      </c>
      <c r="F26" s="1" t="s">
        <v>104</v>
      </c>
      <c r="G26" s="1"/>
      <c r="H26" s="3" t="s">
        <v>105</v>
      </c>
      <c r="I26" s="3"/>
      <c r="J26" s="3"/>
      <c r="K26" s="1">
        <v>4</v>
      </c>
      <c r="L26" s="4">
        <f>N26+O26+P26+Q26+R26+S26</f>
        <v>8.45</v>
      </c>
      <c r="M26" s="4">
        <f>L26*T26</f>
        <v>16.9</v>
      </c>
      <c r="N26" s="5"/>
      <c r="O26" s="5"/>
      <c r="P26" s="5">
        <v>8.45</v>
      </c>
      <c r="Q26" s="5"/>
      <c r="R26" s="5"/>
      <c r="S26" s="5"/>
      <c r="T26" s="2">
        <v>2</v>
      </c>
      <c r="U26" s="5"/>
      <c r="V26" s="30">
        <f t="shared" si="6"/>
        <v>30.67</v>
      </c>
      <c r="W26" s="7">
        <f t="shared" si="2"/>
        <v>3.99</v>
      </c>
      <c r="X26" s="7">
        <f t="shared" si="3"/>
        <v>34.660000000000004</v>
      </c>
      <c r="Y26" s="8">
        <v>55</v>
      </c>
      <c r="Z26" s="6">
        <f t="shared" si="4"/>
        <v>1906.3</v>
      </c>
      <c r="AA26" s="6" t="s">
        <v>43</v>
      </c>
      <c r="AB26" s="6" t="s">
        <v>44</v>
      </c>
      <c r="AC26" s="6"/>
      <c r="AD26" s="26"/>
      <c r="AE26" s="23"/>
      <c r="AF26" s="11"/>
    </row>
    <row r="27" spans="1:32" ht="24.75" customHeight="1" thickBot="1">
      <c r="A27" s="56" t="s">
        <v>59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27"/>
      <c r="V27" s="27">
        <f>SUM(V13:V21)</f>
        <v>222.89000000000001</v>
      </c>
      <c r="W27" s="27">
        <f>SUM(W13:W21)</f>
        <v>28.990000000000002</v>
      </c>
      <c r="X27" s="27">
        <f>SUM(X13:X21)</f>
        <v>251.88000000000002</v>
      </c>
      <c r="Y27" s="27"/>
      <c r="Z27" s="27">
        <f>SUM(Z13:Z26)</f>
        <v>20067.299999999996</v>
      </c>
      <c r="AA27" s="27"/>
      <c r="AB27" s="27"/>
      <c r="AC27" s="27"/>
      <c r="AD27" s="28"/>
      <c r="AE27" s="24"/>
      <c r="AF27" s="9"/>
    </row>
    <row r="28" spans="2:12" ht="8.25" customHeight="1">
      <c r="B28" s="53" t="s">
        <v>103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8.25" customHeight="1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2:12" ht="8.25" customHeight="1"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2:12" ht="8.25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2:12" ht="8.25" customHeight="1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2:12" ht="8.2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2:12" ht="8.25" customHeight="1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2:12" ht="8.25" customHeight="1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2:12" ht="8.25" customHeigh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2:12" ht="8.25" customHeight="1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ht="8.25">
      <c r="B38" s="10" t="s">
        <v>83</v>
      </c>
    </row>
    <row r="39" ht="8.25">
      <c r="H39" s="22"/>
    </row>
    <row r="40" ht="8.25">
      <c r="H40" s="22"/>
    </row>
    <row r="44" ht="8.25">
      <c r="H44" s="22"/>
    </row>
  </sheetData>
  <sheetProtection/>
  <autoFilter ref="A12:AH38"/>
  <mergeCells count="45">
    <mergeCell ref="AF13:AF19"/>
    <mergeCell ref="W9:W12"/>
    <mergeCell ref="AA9:AA12"/>
    <mergeCell ref="Y9:Y12"/>
    <mergeCell ref="X9:X12"/>
    <mergeCell ref="Z9:Z12"/>
    <mergeCell ref="AF9:AF12"/>
    <mergeCell ref="AE9:AE12"/>
    <mergeCell ref="AC9:AC12"/>
    <mergeCell ref="AD9:AD12"/>
    <mergeCell ref="S2:AA2"/>
    <mergeCell ref="S1:AA1"/>
    <mergeCell ref="A3:K3"/>
    <mergeCell ref="L9:L12"/>
    <mergeCell ref="F9:F12"/>
    <mergeCell ref="S3:AA3"/>
    <mergeCell ref="J9:J12"/>
    <mergeCell ref="K9:K12"/>
    <mergeCell ref="N9:S9"/>
    <mergeCell ref="M9:M12"/>
    <mergeCell ref="D9:D12"/>
    <mergeCell ref="A4:K4"/>
    <mergeCell ref="A1:K1"/>
    <mergeCell ref="A2:K2"/>
    <mergeCell ref="E9:E12"/>
    <mergeCell ref="L1:O1"/>
    <mergeCell ref="B28:L37"/>
    <mergeCell ref="S4:AA4"/>
    <mergeCell ref="N10:O10"/>
    <mergeCell ref="I9:I12"/>
    <mergeCell ref="A27:T27"/>
    <mergeCell ref="A9:A12"/>
    <mergeCell ref="B9:B12"/>
    <mergeCell ref="R10:S10"/>
    <mergeCell ref="G9:G12"/>
    <mergeCell ref="P10:Q10"/>
    <mergeCell ref="A5:K5"/>
    <mergeCell ref="H9:H12"/>
    <mergeCell ref="T9:T12"/>
    <mergeCell ref="A7:AF7"/>
    <mergeCell ref="A8:AF8"/>
    <mergeCell ref="C9:C12"/>
    <mergeCell ref="V9:V12"/>
    <mergeCell ref="AB9:AB12"/>
    <mergeCell ref="U9:U12"/>
  </mergeCells>
  <printOptions/>
  <pageMargins left="0.17" right="0.31496062992125984" top="0.4724409448818898" bottom="0.5511811023622047" header="0.35433070866141736" footer="0.5118110236220472"/>
  <pageSetup orientation="landscape" paperSize="9" scale="77" r:id="rId2"/>
  <headerFooter alignWithMargins="0">
    <oddFooter>&amp;C&amp;8ΣΕΛΙΔΑ &amp;P ΑΠΟ &amp;N</oddFooter>
  </headerFooter>
  <colBreaks count="1" manualBreakCount="1">
    <brk id="32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ntsomak</dc:creator>
  <cp:keywords/>
  <dc:description/>
  <cp:lastModifiedBy>topografikh</cp:lastModifiedBy>
  <cp:lastPrinted>2014-11-24T11:01:36Z</cp:lastPrinted>
  <dcterms:created xsi:type="dcterms:W3CDTF">2014-10-13T11:53:30Z</dcterms:created>
  <dcterms:modified xsi:type="dcterms:W3CDTF">2014-11-24T12:40:07Z</dcterms:modified>
  <cp:category/>
  <cp:version/>
  <cp:contentType/>
  <cp:contentStatus/>
</cp:coreProperties>
</file>